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25" yWindow="1335" windowWidth="14310" windowHeight="6075" tabRatio="811" activeTab="3"/>
  </bookViews>
  <sheets>
    <sheet name="Раздел_1" sheetId="1" r:id="rId1"/>
    <sheet name="Архангельская ТЭЦ " sheetId="2" r:id="rId2"/>
    <sheet name="Северодвинская ТЭЦ-1" sheetId="3" r:id="rId3"/>
    <sheet name="Северодвинская ТЭЦ-2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<sst xmlns="http://schemas.openxmlformats.org/spreadsheetml/2006/main" count="234" uniqueCount="77">
  <si>
    <t>Раздел 1. Информация об организации</t>
  </si>
  <si>
    <t>Полное наименование</t>
  </si>
  <si>
    <t>Сокращенное наименование</t>
  </si>
  <si>
    <t>Юридический адрес</t>
  </si>
  <si>
    <t>Фактический адрес</t>
  </si>
  <si>
    <t>ИНН</t>
  </si>
  <si>
    <t>КПП</t>
  </si>
  <si>
    <t>ФИО руководителя</t>
  </si>
  <si>
    <t>Контактный телефон</t>
  </si>
  <si>
    <t>Факс</t>
  </si>
  <si>
    <t>№№</t>
  </si>
  <si>
    <t>Наименование показателей</t>
  </si>
  <si>
    <t>Ед. изм.</t>
  </si>
  <si>
    <t>Установленная мощность</t>
  </si>
  <si>
    <t>МВт</t>
  </si>
  <si>
    <t>Среднегодовое значение положительных разниц объемов распологаемой мощности и объемов потребления мощности на собственные и (или) хозяйственные нужды</t>
  </si>
  <si>
    <t>Производство электрической энергии</t>
  </si>
  <si>
    <t>млн.кВтч</t>
  </si>
  <si>
    <t>Полезный отпуск электрической энергии</t>
  </si>
  <si>
    <t>Отпуск тепловой энергии с коллекторов</t>
  </si>
  <si>
    <t>тыс.Гкал</t>
  </si>
  <si>
    <t>Отпуск тепловой энергии в сеть</t>
  </si>
  <si>
    <t>Необходимая валовая выручка всего</t>
  </si>
  <si>
    <t>млн.руб.</t>
  </si>
  <si>
    <t xml:space="preserve"> 7.1.</t>
  </si>
  <si>
    <t>относимая на электрическую энергию</t>
  </si>
  <si>
    <t xml:space="preserve"> 7.2.</t>
  </si>
  <si>
    <t>относимая на электрическую мощность</t>
  </si>
  <si>
    <t xml:space="preserve"> 7.3.</t>
  </si>
  <si>
    <t>8.1.</t>
  </si>
  <si>
    <t>топливо на э/э</t>
  </si>
  <si>
    <t>УРУТ (удельный расход условного топлива) на э/э</t>
  </si>
  <si>
    <t>г./кВтч</t>
  </si>
  <si>
    <t>8.2.</t>
  </si>
  <si>
    <t>кг./Гкал</t>
  </si>
  <si>
    <t>Реквизиты решения по УРУТ на отпуск тепловой и электрической энергии</t>
  </si>
  <si>
    <t>Адрес электронной почты</t>
  </si>
  <si>
    <t>УРУТ (удельный расход условного топлива) на т/э</t>
  </si>
  <si>
    <t>Расходы на производство</t>
  </si>
  <si>
    <t xml:space="preserve"> 11.1.</t>
  </si>
  <si>
    <t xml:space="preserve"> 11.2.</t>
  </si>
  <si>
    <t xml:space="preserve"> 11.3.</t>
  </si>
  <si>
    <t>относимые на электрическую энергию</t>
  </si>
  <si>
    <t>относимые на электрическую мощность</t>
  </si>
  <si>
    <t>относимые на тепловую энергию относимую с коллекторов источников</t>
  </si>
  <si>
    <t>Объем перекрестного субсидирования всего, в том числе:</t>
  </si>
  <si>
    <t xml:space="preserve"> 12.1</t>
  </si>
  <si>
    <t xml:space="preserve"> - от производства тепловой энергии</t>
  </si>
  <si>
    <t xml:space="preserve"> - от производства электрической энергии</t>
  </si>
  <si>
    <t>15.</t>
  </si>
  <si>
    <t>16.</t>
  </si>
  <si>
    <t>17.</t>
  </si>
  <si>
    <t>топливо на т/э</t>
  </si>
  <si>
    <t>Реквизиты инвестиционной программы (кем утверждена, дата утверждения, номер приказа или решения, электронный адрес размещения)***</t>
  </si>
  <si>
    <t>относимая на тепловую энергию относимую с коллекторов источников*</t>
  </si>
  <si>
    <t>Чистая прибыль (убыток)*</t>
  </si>
  <si>
    <t>Рентабельность продаж (величина прибыли от продажи в каждом рубле выручки)*</t>
  </si>
  <si>
    <t>руб.</t>
  </si>
  <si>
    <t>относимые на тепловую энергию относимую с коллекторов источников*</t>
  </si>
  <si>
    <t>Чистая прибыль (убыток)</t>
  </si>
  <si>
    <t xml:space="preserve"> * заполняются согласно методике 210-э/1</t>
  </si>
  <si>
    <t xml:space="preserve">Раздел 2. Основные показатели деятельности Архангельской ТЭЦ, поставляющей электрическую энергию (мощность) в неценовых зонах оптового рынка </t>
  </si>
  <si>
    <t xml:space="preserve">Раздел 2. Основные показатели деятельности Северодвинской ТЭЦ-1, поставляющей электрическую энергию (мощность) в неценовых зонах оптового рынка </t>
  </si>
  <si>
    <t xml:space="preserve">Раздел 2. Основные показатели деятельности Северодвинской ТЭЦ-2, поставляющей электрическую энергию (мощность) в неценовых зонах оптового рынка </t>
  </si>
  <si>
    <t>Публичное акционерное общество «Территориальная генерирующая компания №2»</t>
  </si>
  <si>
    <t>(4852) 79-70-86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</si>
  <si>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</si>
  <si>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 xml:space="preserve">energy@tgc-2.ru </t>
  </si>
  <si>
    <t>ПАО "ТГК-2"</t>
  </si>
  <si>
    <t>150040, г. Ярославль, ул.Пятницкая, дом 6</t>
  </si>
  <si>
    <t>приказ Минэнерго РФ № 474 от 20.06.2018</t>
  </si>
  <si>
    <t>Фактические показатели за год, предшествующий базовому периоду (2020год)*</t>
  </si>
  <si>
    <t>Показатели утвержденные на базовый период           (2021 год)*</t>
  </si>
  <si>
    <t xml:space="preserve">Предложения на расчетный период регулирования
(2022 год)* </t>
  </si>
  <si>
    <t>Фактические показатели за год, предшествующий базовому периоду (2020 год)*</t>
  </si>
  <si>
    <t>Корректировка инвестиционной программы ПАО "ТГК-2" в сфере теплоснабжения на территории Архангельской области на 2014-2021 годы, утверждена Постановлением Министерства ТЭК и ЖКХ Архангельской области № 168-п от 20.11.2020</t>
  </si>
  <si>
    <t>И.о. генерального директора Бисиркин Сергей Иванович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</si>
</sst>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"/>
    <numFmt numFmtId="176" formatCode="#,##0.0000"/>
    <numFmt numFmtId="177" formatCode="_ * #,##0_)_р_._ ;_ * \(#,##0\)_р_._ ;_ * &quot;-&quot;_)_р_._ ;_ @_ "/>
    <numFmt numFmtId="178" formatCode="#,##0.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Arial"/>
      <family val="2"/>
    </font>
    <font>
      <sz val="8"/>
      <color indexed="9"/>
      <name val="Arial"/>
      <family val="2"/>
    </font>
    <font>
      <sz val="11"/>
      <color indexed="10"/>
      <name val="Arial"/>
      <family val="2"/>
    </font>
    <font>
      <sz val="11"/>
      <color indexed="60"/>
      <name val="Arial"/>
      <family val="2"/>
    </font>
    <font>
      <sz val="11"/>
      <color indexed="8"/>
      <name val="Tahoma"/>
      <family val="2"/>
    </font>
    <font>
      <b/>
      <sz val="11"/>
      <color indexed="6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  <font>
      <sz val="8"/>
      <color theme="0"/>
      <name val="Arial"/>
      <family val="2"/>
    </font>
    <font>
      <sz val="11"/>
      <color rgb="FFFF0000"/>
      <name val="Arial"/>
      <family val="2"/>
    </font>
    <font>
      <sz val="11"/>
      <color rgb="FFC00000"/>
      <name val="Arial"/>
      <family val="2"/>
    </font>
    <font>
      <sz val="11"/>
      <color theme="1"/>
      <name val="Tahoma"/>
      <family val="2"/>
    </font>
    <font>
      <b/>
      <sz val="11"/>
      <color theme="4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4" fontId="2" fillId="28" borderId="6" applyBorder="0">
      <alignment horizontal="right"/>
      <protection/>
    </xf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" fillId="33" borderId="0" applyBorder="0">
      <alignment horizontal="right"/>
      <protection/>
    </xf>
    <xf numFmtId="4" fontId="2" fillId="33" borderId="6" applyFont="0" applyBorder="0">
      <alignment horizontal="right"/>
      <protection/>
    </xf>
    <xf numFmtId="0" fontId="49" fillId="34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6" xfId="0" applyFont="1" applyBorder="1" applyAlignment="1">
      <alignment/>
    </xf>
    <xf numFmtId="0" fontId="50" fillId="0" borderId="6" xfId="0" applyFont="1" applyBorder="1" applyAlignment="1">
      <alignment horizontal="left" wrapText="1"/>
    </xf>
    <xf numFmtId="0" fontId="50" fillId="0" borderId="6" xfId="0" applyFont="1" applyBorder="1" applyAlignment="1">
      <alignment horizontal="center" vertical="center" wrapText="1"/>
    </xf>
    <xf numFmtId="0" fontId="50" fillId="0" borderId="6" xfId="0" applyFont="1" applyBorder="1" applyAlignment="1">
      <alignment horizontal="left" vertical="center" wrapText="1"/>
    </xf>
    <xf numFmtId="0" fontId="51" fillId="0" borderId="6" xfId="0" applyFont="1" applyBorder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1" fillId="0" borderId="6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Fill="1" applyBorder="1" applyAlignment="1">
      <alignment/>
    </xf>
    <xf numFmtId="173" fontId="53" fillId="0" borderId="0" xfId="61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0" fillId="0" borderId="6" xfId="0" applyFont="1" applyFill="1" applyBorder="1" applyAlignment="1">
      <alignment horizontal="center" vertical="center" wrapText="1"/>
    </xf>
    <xf numFmtId="0" fontId="50" fillId="35" borderId="6" xfId="0" applyFont="1" applyFill="1" applyBorder="1" applyAlignment="1">
      <alignment horizontal="center" vertical="center" wrapText="1"/>
    </xf>
    <xf numFmtId="0" fontId="50" fillId="35" borderId="6" xfId="0" applyFont="1" applyFill="1" applyBorder="1" applyAlignment="1">
      <alignment horizontal="left" vertical="center" wrapText="1"/>
    </xf>
    <xf numFmtId="4" fontId="50" fillId="35" borderId="6" xfId="0" applyNumberFormat="1" applyFont="1" applyFill="1" applyBorder="1" applyAlignment="1">
      <alignment horizontal="center" vertical="center" wrapText="1"/>
    </xf>
    <xf numFmtId="3" fontId="50" fillId="35" borderId="6" xfId="0" applyNumberFormat="1" applyFont="1" applyFill="1" applyBorder="1" applyAlignment="1">
      <alignment horizontal="center" vertical="center" wrapText="1"/>
    </xf>
    <xf numFmtId="0" fontId="50" fillId="35" borderId="0" xfId="0" applyFont="1" applyFill="1" applyAlignment="1">
      <alignment/>
    </xf>
    <xf numFmtId="0" fontId="50" fillId="35" borderId="6" xfId="0" applyFont="1" applyFill="1" applyBorder="1" applyAlignment="1">
      <alignment/>
    </xf>
    <xf numFmtId="0" fontId="50" fillId="35" borderId="6" xfId="0" applyFont="1" applyFill="1" applyBorder="1" applyAlignment="1">
      <alignment horizontal="left"/>
    </xf>
    <xf numFmtId="0" fontId="54" fillId="0" borderId="0" xfId="0" applyFont="1" applyAlignment="1">
      <alignment/>
    </xf>
    <xf numFmtId="4" fontId="54" fillId="0" borderId="0" xfId="0" applyNumberFormat="1" applyFont="1" applyAlignment="1">
      <alignment/>
    </xf>
    <xf numFmtId="0" fontId="54" fillId="0" borderId="0" xfId="0" applyFont="1" applyAlignment="1">
      <alignment horizontal="center"/>
    </xf>
    <xf numFmtId="173" fontId="54" fillId="0" borderId="0" xfId="0" applyNumberFormat="1" applyFont="1" applyAlignment="1">
      <alignment/>
    </xf>
    <xf numFmtId="0" fontId="54" fillId="35" borderId="0" xfId="0" applyFont="1" applyFill="1" applyAlignment="1">
      <alignment/>
    </xf>
    <xf numFmtId="0" fontId="55" fillId="0" borderId="0" xfId="0" applyFont="1" applyAlignment="1">
      <alignment horizontal="center" vertical="center" wrapText="1"/>
    </xf>
    <xf numFmtId="0" fontId="54" fillId="0" borderId="0" xfId="0" applyFont="1" applyFill="1" applyAlignment="1">
      <alignment/>
    </xf>
    <xf numFmtId="4" fontId="54" fillId="0" borderId="0" xfId="0" applyNumberFormat="1" applyFont="1" applyFill="1" applyAlignment="1">
      <alignment/>
    </xf>
    <xf numFmtId="0" fontId="54" fillId="0" borderId="0" xfId="0" applyFont="1" applyFill="1" applyAlignment="1">
      <alignment horizontal="center"/>
    </xf>
    <xf numFmtId="3" fontId="54" fillId="0" borderId="0" xfId="0" applyNumberFormat="1" applyFont="1" applyFill="1" applyAlignment="1">
      <alignment/>
    </xf>
    <xf numFmtId="0" fontId="55" fillId="0" borderId="0" xfId="0" applyFont="1" applyFill="1" applyAlignment="1">
      <alignment horizontal="center" vertical="center" wrapText="1"/>
    </xf>
    <xf numFmtId="0" fontId="50" fillId="35" borderId="6" xfId="0" applyFont="1" applyFill="1" applyBorder="1" applyAlignment="1">
      <alignment horizontal="justify"/>
    </xf>
    <xf numFmtId="3" fontId="50" fillId="35" borderId="0" xfId="0" applyNumberFormat="1" applyFont="1" applyFill="1" applyAlignment="1">
      <alignment/>
    </xf>
    <xf numFmtId="173" fontId="56" fillId="0" borderId="0" xfId="0" applyNumberFormat="1" applyFont="1" applyAlignment="1">
      <alignment/>
    </xf>
    <xf numFmtId="173" fontId="57" fillId="0" borderId="0" xfId="0" applyNumberFormat="1" applyFont="1" applyFill="1" applyAlignment="1">
      <alignment/>
    </xf>
    <xf numFmtId="3" fontId="50" fillId="0" borderId="0" xfId="0" applyNumberFormat="1" applyFont="1" applyAlignment="1">
      <alignment/>
    </xf>
    <xf numFmtId="177" fontId="50" fillId="0" borderId="0" xfId="0" applyNumberFormat="1" applyFont="1" applyAlignment="1">
      <alignment/>
    </xf>
    <xf numFmtId="0" fontId="58" fillId="0" borderId="6" xfId="0" applyFont="1" applyFill="1" applyBorder="1" applyAlignment="1">
      <alignment horizontal="left" vertical="center"/>
    </xf>
    <xf numFmtId="0" fontId="36" fillId="0" borderId="0" xfId="42" applyFont="1" applyAlignment="1" applyProtection="1">
      <alignment/>
      <protection/>
    </xf>
    <xf numFmtId="0" fontId="3" fillId="35" borderId="0" xfId="0" applyFont="1" applyFill="1" applyAlignment="1">
      <alignment/>
    </xf>
    <xf numFmtId="3" fontId="3" fillId="35" borderId="0" xfId="0" applyNumberFormat="1" applyFont="1" applyFill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35" borderId="6" xfId="0" applyNumberFormat="1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3" fontId="59" fillId="35" borderId="6" xfId="0" applyNumberFormat="1" applyFont="1" applyFill="1" applyBorder="1" applyAlignment="1">
      <alignment horizontal="center" vertical="center" wrapText="1"/>
    </xf>
    <xf numFmtId="174" fontId="50" fillId="35" borderId="6" xfId="0" applyNumberFormat="1" applyFont="1" applyFill="1" applyBorder="1" applyAlignment="1">
      <alignment horizontal="center" vertical="center" wrapText="1"/>
    </xf>
    <xf numFmtId="175" fontId="50" fillId="35" borderId="6" xfId="0" applyNumberFormat="1" applyFont="1" applyFill="1" applyBorder="1" applyAlignment="1">
      <alignment horizontal="center" vertical="center" wrapText="1"/>
    </xf>
    <xf numFmtId="4" fontId="50" fillId="35" borderId="12" xfId="0" applyNumberFormat="1" applyFont="1" applyFill="1" applyBorder="1" applyAlignment="1">
      <alignment horizontal="center" vertical="center" wrapText="1"/>
    </xf>
    <xf numFmtId="4" fontId="50" fillId="35" borderId="13" xfId="0" applyNumberFormat="1" applyFont="1" applyFill="1" applyBorder="1" applyAlignment="1">
      <alignment horizontal="center" vertical="center" wrapText="1"/>
    </xf>
    <xf numFmtId="4" fontId="50" fillId="35" borderId="14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начение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ормула" xfId="63"/>
    <cellStyle name="ФормулаНаКонтроль" xfId="64"/>
    <cellStyle name="Хороший" xfId="65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ar00fs06\groups$\EO_GK\&#1043;&#1058;&#1056;\&#1058;&#1072;&#1088;&#1080;&#1092;&#1099;%202022\&#1041;&#1072;&#1083;&#1072;&#1085;&#1089;&#1099;\&#1042;%20&#1056;&#1044;&#1059;,%20&#1040;&#1058;&#1062;\&#1050;&#1086;&#1087;&#1080;&#1103;%20FORM4.2022.ORG(v1.0)%20&#1040;&#1058;&#1069;&#1062;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EX.STATION.NCZ.2022(v1.0.1)_&#1040;&#1058;&#1069;&#106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ar00fs06\groups$\EO_GK\&#1043;&#1058;&#1056;\&#1058;&#1072;&#1088;&#1080;&#1092;&#1099;%202022\&#1041;&#1072;&#1083;&#1072;&#1085;&#1089;&#1099;\&#1042;%20&#1056;&#1044;&#1059;,%20&#1040;&#1058;&#1062;\FORM4.2022.ORG(v1.0)%20&#1057;&#1058;&#1069;&#1062;-1.xlsb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ar00fs06\groups$\EO_GK\&#1043;&#1058;&#1056;\&#1058;&#1072;&#1088;&#1080;&#1092;&#1099;%202022\&#1041;&#1072;&#1083;&#1072;&#1085;&#1089;&#1099;\&#1042;%20&#1056;&#1044;&#1059;,%20&#1040;&#1058;&#1062;\FORM4.2022.ORG(v1.0)%20&#1057;&#1058;&#1069;&#1062;-2.xlsb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INDEX.STATION.NCZ.2022(v1.0.1)_&#1057;&#1058;&#1069;&#1062;-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INDEX.STATION.NCZ.2022(v1.0.1)_&#1057;&#1058;&#1069;&#1062;-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ar00fs06\groups$\EO_GK\&#1060;&#1069;&#1054;.&#1043;&#1056;&#1059;&#1055;&#1055;&#1040;%20&#1041;&#1048;&#1047;&#1053;&#1045;&#1057;-&#1055;&#1051;&#1040;&#1053;&#1048;&#1056;&#1054;&#1042;&#1040;&#1053;&#1048;&#1071;\&#1041;&#1044;&#1056;%202020\&#1060;&#1072;&#1082;&#1090;&#1080;&#1095;&#1077;&#1089;&#1082;&#1072;&#1103;%20&#1089;&#1084;&#1077;&#1090;&#1072;\&#1060;&#1072;&#1082;&#1090;&#1080;&#1095;&#1077;&#1089;&#1082;&#1072;&#1103;%20&#1089;&#1084;&#1077;&#1090;&#1072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Сравнение"/>
      <sheetName val="Комментарии"/>
      <sheetName val="Проверка"/>
      <sheetName val="AllSheetsInThisWorkbook"/>
      <sheetName val="TEHSHEET"/>
      <sheetName val="et_union"/>
      <sheetName val="modHTTP"/>
      <sheetName val="modReestr"/>
      <sheetName val="modfrmReestr"/>
      <sheetName val="modfrmRegion"/>
      <sheetName val="modfrmAuthorization"/>
      <sheetName val="modInstruction"/>
      <sheetName val="modUpdTemplMain"/>
      <sheetName val="modfrmCheckUpdates"/>
      <sheetName val="modClassifierValidate"/>
      <sheetName val="modHyp"/>
      <sheetName val="modProv"/>
      <sheetName val="modList00"/>
      <sheetName val="modList01"/>
      <sheetName val="modList22"/>
      <sheetName val="REESTR_STATION"/>
      <sheetName val="REESTR_GTP"/>
    </sheetNames>
    <sheetDataSet>
      <sheetData sheetId="20">
        <row r="12">
          <cell r="H12">
            <v>424.23525</v>
          </cell>
        </row>
        <row r="14">
          <cell r="H14">
            <v>27.075666666666667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modfrmReestr"/>
      <sheetName val="modList00"/>
      <sheetName val="modProv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13">
        <row r="8">
          <cell r="J8">
            <v>1713.333604</v>
          </cell>
        </row>
        <row r="23">
          <cell r="J23">
            <v>1476.150537</v>
          </cell>
        </row>
        <row r="27">
          <cell r="J27">
            <v>2601.385435</v>
          </cell>
        </row>
        <row r="29">
          <cell r="J29">
            <v>6.009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Сравнение"/>
      <sheetName val="Комментарии"/>
      <sheetName val="Проверка"/>
      <sheetName val="AllSheetsInThisWorkbook"/>
      <sheetName val="TEHSHEET"/>
      <sheetName val="et_union"/>
      <sheetName val="modHTTP"/>
      <sheetName val="modReestr"/>
      <sheetName val="modfrmReestr"/>
      <sheetName val="modfrmRegion"/>
      <sheetName val="modfrmAuthorization"/>
      <sheetName val="modInstruction"/>
      <sheetName val="modUpdTemplMain"/>
      <sheetName val="modfrmCheckUpdates"/>
      <sheetName val="modClassifierValidate"/>
      <sheetName val="modHyp"/>
      <sheetName val="modProv"/>
      <sheetName val="modList00"/>
      <sheetName val="modList01"/>
      <sheetName val="modList22"/>
      <sheetName val="REESTR_STATION"/>
      <sheetName val="REESTR_GTP"/>
    </sheetNames>
    <sheetDataSet>
      <sheetData sheetId="20">
        <row r="11">
          <cell r="H11">
            <v>150</v>
          </cell>
        </row>
        <row r="12">
          <cell r="H12">
            <v>146.75</v>
          </cell>
        </row>
        <row r="14">
          <cell r="H14">
            <v>13.40475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Сравнение"/>
      <sheetName val="Комментарии"/>
      <sheetName val="Проверка"/>
      <sheetName val="AllSheetsInThisWorkbook"/>
      <sheetName val="TEHSHEET"/>
      <sheetName val="et_union"/>
      <sheetName val="modHTTP"/>
      <sheetName val="modReestr"/>
      <sheetName val="modfrmReestr"/>
      <sheetName val="modfrmRegion"/>
      <sheetName val="modfrmAuthorization"/>
      <sheetName val="modInstruction"/>
      <sheetName val="modUpdTemplMain"/>
      <sheetName val="modfrmCheckUpdates"/>
      <sheetName val="modClassifierValidate"/>
      <sheetName val="modHyp"/>
      <sheetName val="modProv"/>
      <sheetName val="modList00"/>
      <sheetName val="modList01"/>
      <sheetName val="modList22"/>
      <sheetName val="REESTR_STATION"/>
      <sheetName val="REESTR_GTP"/>
    </sheetNames>
    <sheetDataSet>
      <sheetData sheetId="20">
        <row r="12">
          <cell r="H12">
            <v>410</v>
          </cell>
        </row>
        <row r="14">
          <cell r="H14">
            <v>17.3535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modfrmReestr"/>
      <sheetName val="modList00"/>
      <sheetName val="modProv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13">
        <row r="8">
          <cell r="J8">
            <v>700.987946</v>
          </cell>
        </row>
        <row r="23">
          <cell r="J23">
            <v>583.446955</v>
          </cell>
        </row>
        <row r="27">
          <cell r="J27">
            <v>1300.431</v>
          </cell>
        </row>
        <row r="29">
          <cell r="J29">
            <v>6.336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modfrmReestr"/>
      <sheetName val="modList00"/>
      <sheetName val="modProv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13">
        <row r="8">
          <cell r="J8">
            <v>1043.203336</v>
          </cell>
        </row>
        <row r="23">
          <cell r="J23">
            <v>897.3285159000002</v>
          </cell>
        </row>
        <row r="27">
          <cell r="J27">
            <v>1567.439</v>
          </cell>
        </row>
        <row r="29">
          <cell r="J29">
            <v>5.458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Архангельск"/>
      <sheetName val="АТЭЦ"/>
      <sheetName val="СТЭЦ-1"/>
      <sheetName val="СТЭЦ-2"/>
      <sheetName val="КУБ3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1кв"/>
      <sheetName val="2кв"/>
      <sheetName val="3кв"/>
      <sheetName val="4кв"/>
      <sheetName val="6мес"/>
      <sheetName val="9мес"/>
      <sheetName val="12мес"/>
    </sheetNames>
    <sheetDataSet>
      <sheetData sheetId="23">
        <row r="11">
          <cell r="F11">
            <v>2516870.02496</v>
          </cell>
          <cell r="M11">
            <v>877161.0070100001</v>
          </cell>
          <cell r="T11">
            <v>1637860.3618199998</v>
          </cell>
        </row>
        <row r="17">
          <cell r="F17">
            <v>1424223.59571</v>
          </cell>
          <cell r="M17">
            <v>509579.29412</v>
          </cell>
          <cell r="T17">
            <v>1203957.75212</v>
          </cell>
        </row>
        <row r="42">
          <cell r="F42">
            <v>2558061.165956429</v>
          </cell>
          <cell r="M42">
            <v>1708195.186605387</v>
          </cell>
          <cell r="T42">
            <v>1591875.382806044</v>
          </cell>
        </row>
        <row r="91">
          <cell r="F91">
            <v>2041560.3434332595</v>
          </cell>
          <cell r="G91">
            <v>1509965.91755674</v>
          </cell>
          <cell r="M91">
            <v>1263353.9728956996</v>
          </cell>
          <cell r="N91">
            <v>986144.4146243006</v>
          </cell>
          <cell r="T91">
            <v>1179814.3484603898</v>
          </cell>
          <cell r="U91">
            <v>961009.2369896101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ergy@tgc-2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1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0.42578125" style="1" customWidth="1"/>
    <col min="2" max="2" width="55.421875" style="1" customWidth="1"/>
    <col min="3" max="3" width="83.28125" style="1" customWidth="1"/>
    <col min="4" max="4" width="13.57421875" style="1" customWidth="1"/>
    <col min="5" max="5" width="26.8515625" style="1" customWidth="1"/>
    <col min="6" max="6" width="13.8515625" style="1" customWidth="1"/>
    <col min="7" max="16384" width="9.140625" style="1" customWidth="1"/>
  </cols>
  <sheetData>
    <row r="1" spans="2:3" ht="28.5" customHeight="1">
      <c r="B1" s="51" t="s">
        <v>0</v>
      </c>
      <c r="C1" s="51"/>
    </row>
    <row r="2" spans="2:3" ht="15" customHeight="1">
      <c r="B2" s="2" t="s">
        <v>1</v>
      </c>
      <c r="C2" s="2" t="s">
        <v>64</v>
      </c>
    </row>
    <row r="3" spans="2:3" ht="15" customHeight="1">
      <c r="B3" s="2" t="s">
        <v>2</v>
      </c>
      <c r="C3" s="2" t="s">
        <v>68</v>
      </c>
    </row>
    <row r="4" spans="2:3" ht="15" customHeight="1">
      <c r="B4" s="2" t="s">
        <v>3</v>
      </c>
      <c r="C4" s="44" t="s">
        <v>69</v>
      </c>
    </row>
    <row r="5" spans="2:3" ht="15" customHeight="1">
      <c r="B5" s="2" t="s">
        <v>4</v>
      </c>
      <c r="C5" s="44" t="s">
        <v>69</v>
      </c>
    </row>
    <row r="6" spans="2:6" ht="15" customHeight="1">
      <c r="B6" s="2" t="s">
        <v>5</v>
      </c>
      <c r="C6" s="44">
        <v>7606053324</v>
      </c>
      <c r="D6" s="16"/>
      <c r="E6" s="16"/>
      <c r="F6" s="16"/>
    </row>
    <row r="7" spans="2:6" ht="15" customHeight="1">
      <c r="B7" s="2" t="s">
        <v>6</v>
      </c>
      <c r="C7" s="44">
        <v>760601001</v>
      </c>
      <c r="D7" s="16"/>
      <c r="E7" s="16"/>
      <c r="F7" s="16"/>
    </row>
    <row r="8" spans="2:6" ht="18" customHeight="1">
      <c r="B8" s="2" t="s">
        <v>7</v>
      </c>
      <c r="C8" s="3" t="s">
        <v>76</v>
      </c>
      <c r="D8" s="16"/>
      <c r="E8" s="16"/>
      <c r="F8" s="16"/>
    </row>
    <row r="9" spans="2:3" ht="19.5" customHeight="1">
      <c r="B9" s="38" t="s">
        <v>36</v>
      </c>
      <c r="C9" s="45" t="s">
        <v>67</v>
      </c>
    </row>
    <row r="10" spans="2:3" ht="19.5" customHeight="1">
      <c r="B10" s="25" t="s">
        <v>8</v>
      </c>
      <c r="C10" s="26" t="s">
        <v>65</v>
      </c>
    </row>
    <row r="11" spans="2:3" ht="18" customHeight="1">
      <c r="B11" s="25" t="s">
        <v>9</v>
      </c>
      <c r="C11" s="26"/>
    </row>
  </sheetData>
  <sheetProtection/>
  <mergeCells count="1">
    <mergeCell ref="B1:C1"/>
  </mergeCells>
  <hyperlinks>
    <hyperlink ref="C9" r:id="rId1" display="energy@tgc-2.ru 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1"/>
  <sheetViews>
    <sheetView zoomScale="75" zoomScaleNormal="75" zoomScalePageLayoutView="0" workbookViewId="0" topLeftCell="B1">
      <selection activeCell="F9" sqref="F9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20.7109375" style="1" customWidth="1"/>
    <col min="5" max="5" width="24.28125" style="1" customWidth="1"/>
    <col min="6" max="6" width="22.00390625" style="1" customWidth="1"/>
    <col min="7" max="7" width="16.7109375" style="33" bestFit="1" customWidth="1"/>
    <col min="8" max="8" width="9.140625" style="1" customWidth="1"/>
    <col min="9" max="10" width="15.57421875" style="1" customWidth="1"/>
    <col min="11" max="11" width="11.00390625" style="1" customWidth="1"/>
    <col min="12" max="16384" width="9.140625" style="1" customWidth="1"/>
  </cols>
  <sheetData>
    <row r="1" spans="1:6" ht="42" customHeight="1">
      <c r="A1" s="52" t="s">
        <v>61</v>
      </c>
      <c r="B1" s="52"/>
      <c r="C1" s="52"/>
      <c r="D1" s="52"/>
      <c r="E1" s="52"/>
      <c r="F1" s="52"/>
    </row>
    <row r="2" spans="1:6" ht="92.25" customHeight="1">
      <c r="A2" s="4" t="s">
        <v>10</v>
      </c>
      <c r="B2" s="4" t="s">
        <v>11</v>
      </c>
      <c r="C2" s="4" t="s">
        <v>12</v>
      </c>
      <c r="D2" s="19" t="s">
        <v>71</v>
      </c>
      <c r="E2" s="4" t="s">
        <v>72</v>
      </c>
      <c r="F2" s="4" t="s">
        <v>73</v>
      </c>
    </row>
    <row r="3" spans="1:6" ht="25.5" customHeight="1">
      <c r="A3" s="4">
        <v>1</v>
      </c>
      <c r="B3" s="5" t="s">
        <v>13</v>
      </c>
      <c r="C3" s="4" t="s">
        <v>14</v>
      </c>
      <c r="D3" s="22">
        <v>450</v>
      </c>
      <c r="E3" s="22">
        <v>450</v>
      </c>
      <c r="F3" s="22">
        <v>450</v>
      </c>
    </row>
    <row r="4" spans="1:6" ht="63.75" customHeight="1">
      <c r="A4" s="4">
        <v>2</v>
      </c>
      <c r="B4" s="5" t="s">
        <v>15</v>
      </c>
      <c r="C4" s="4" t="s">
        <v>14</v>
      </c>
      <c r="D4" s="22">
        <f>'[1]Год'!$H$12-'[1]Год'!$H$14</f>
        <v>397.15958333333333</v>
      </c>
      <c r="E4" s="22">
        <v>371.07866666666666</v>
      </c>
      <c r="F4" s="22">
        <v>371.04774999999995</v>
      </c>
    </row>
    <row r="5" spans="1:6" ht="21.75" customHeight="1">
      <c r="A5" s="4">
        <v>3</v>
      </c>
      <c r="B5" s="5" t="s">
        <v>16</v>
      </c>
      <c r="C5" s="4" t="s">
        <v>17</v>
      </c>
      <c r="D5" s="22">
        <f>'[2]4'!$J$8</f>
        <v>1713.333604</v>
      </c>
      <c r="E5" s="22">
        <v>1803.3159000000003</v>
      </c>
      <c r="F5" s="22">
        <v>1773.9999999999998</v>
      </c>
    </row>
    <row r="6" spans="1:6" ht="29.25" customHeight="1">
      <c r="A6" s="4">
        <v>4</v>
      </c>
      <c r="B6" s="5" t="s">
        <v>18</v>
      </c>
      <c r="C6" s="4" t="s">
        <v>17</v>
      </c>
      <c r="D6" s="22">
        <f>'[2]4'!$J$23</f>
        <v>1476.150537</v>
      </c>
      <c r="E6" s="22">
        <v>1558.6490000000003</v>
      </c>
      <c r="F6" s="22">
        <v>1529.4619382866176</v>
      </c>
    </row>
    <row r="7" spans="1:6" ht="24.75" customHeight="1">
      <c r="A7" s="4">
        <v>5</v>
      </c>
      <c r="B7" s="5" t="s">
        <v>19</v>
      </c>
      <c r="C7" s="4" t="s">
        <v>20</v>
      </c>
      <c r="D7" s="22">
        <f>'[2]4'!$J$27</f>
        <v>2601.385435</v>
      </c>
      <c r="E7" s="22">
        <v>2747.865</v>
      </c>
      <c r="F7" s="22">
        <v>2692.469</v>
      </c>
    </row>
    <row r="8" spans="1:6" ht="24" customHeight="1">
      <c r="A8" s="4">
        <v>6</v>
      </c>
      <c r="B8" s="5" t="s">
        <v>21</v>
      </c>
      <c r="C8" s="4" t="s">
        <v>20</v>
      </c>
      <c r="D8" s="22">
        <f>'[2]4'!$J$27-'[2]4'!$J$29</f>
        <v>2595.376435</v>
      </c>
      <c r="E8" s="22">
        <v>2741.138</v>
      </c>
      <c r="F8" s="22">
        <v>2686.189</v>
      </c>
    </row>
    <row r="9" spans="1:9" ht="21.75" customHeight="1">
      <c r="A9" s="4">
        <v>7</v>
      </c>
      <c r="B9" s="6" t="s">
        <v>22</v>
      </c>
      <c r="C9" s="4" t="s">
        <v>23</v>
      </c>
      <c r="D9" s="54">
        <f>D10+D11</f>
        <v>3941.09362067</v>
      </c>
      <c r="E9" s="54">
        <f>E10+E11</f>
        <v>4184.24355566421</v>
      </c>
      <c r="F9" s="54">
        <f>4268630.12819836/1000</f>
        <v>4268.63012819836</v>
      </c>
      <c r="G9" s="34"/>
      <c r="I9" s="42"/>
    </row>
    <row r="10" spans="1:7" ht="24.75" customHeight="1">
      <c r="A10" s="4" t="s">
        <v>24</v>
      </c>
      <c r="B10" s="6" t="s">
        <v>25</v>
      </c>
      <c r="C10" s="4" t="s">
        <v>23</v>
      </c>
      <c r="D10" s="23">
        <f>'[7]12мес'!$F$11/1000</f>
        <v>2516.87002496</v>
      </c>
      <c r="E10" s="23">
        <f>2792806.04415393/1000</f>
        <v>2792.80604415393</v>
      </c>
      <c r="F10" s="23">
        <f>2817884.31298873/1000</f>
        <v>2817.88431298873</v>
      </c>
      <c r="G10" s="34"/>
    </row>
    <row r="11" spans="1:7" ht="23.25" customHeight="1">
      <c r="A11" s="4" t="s">
        <v>26</v>
      </c>
      <c r="B11" s="6" t="s">
        <v>27</v>
      </c>
      <c r="C11" s="4" t="s">
        <v>23</v>
      </c>
      <c r="D11" s="23">
        <f>'[7]12мес'!$F$17/1000</f>
        <v>1424.22359571</v>
      </c>
      <c r="E11" s="23">
        <f>1391437.51151028/1000</f>
        <v>1391.43751151028</v>
      </c>
      <c r="F11" s="23">
        <f>1450745.81520962/1000</f>
        <v>1450.7458152096199</v>
      </c>
      <c r="G11" s="34"/>
    </row>
    <row r="12" spans="1:6" ht="30">
      <c r="A12" s="4" t="s">
        <v>28</v>
      </c>
      <c r="B12" s="6" t="s">
        <v>54</v>
      </c>
      <c r="C12" s="4" t="s">
        <v>23</v>
      </c>
      <c r="D12" s="23"/>
      <c r="E12" s="23"/>
      <c r="F12" s="23"/>
    </row>
    <row r="13" spans="1:7" ht="14.25">
      <c r="A13" s="4"/>
      <c r="B13" s="5"/>
      <c r="C13" s="4"/>
      <c r="D13" s="23"/>
      <c r="E13" s="23"/>
      <c r="F13" s="23"/>
      <c r="G13" s="35"/>
    </row>
    <row r="14" spans="1:6" ht="14.25">
      <c r="A14" s="4" t="s">
        <v>29</v>
      </c>
      <c r="B14" s="5" t="s">
        <v>30</v>
      </c>
      <c r="C14" s="4" t="s">
        <v>23</v>
      </c>
      <c r="D14" s="23">
        <f>'[7]12мес'!$F$91/1000</f>
        <v>2041.5603434332595</v>
      </c>
      <c r="E14" s="23">
        <f>2788798.35828885/1000</f>
        <v>2788.79835828885</v>
      </c>
      <c r="F14" s="23">
        <f>2813695.40585307/1000</f>
        <v>2813.69540585307</v>
      </c>
    </row>
    <row r="15" spans="1:6" ht="18" customHeight="1">
      <c r="A15" s="4"/>
      <c r="B15" s="5" t="s">
        <v>31</v>
      </c>
      <c r="C15" s="4" t="s">
        <v>32</v>
      </c>
      <c r="D15" s="55"/>
      <c r="E15" s="55">
        <v>320.7</v>
      </c>
      <c r="F15" s="55">
        <v>320.66558138637055</v>
      </c>
    </row>
    <row r="16" spans="1:6" ht="14.25">
      <c r="A16" s="4" t="s">
        <v>33</v>
      </c>
      <c r="B16" s="5" t="s">
        <v>52</v>
      </c>
      <c r="C16" s="4" t="s">
        <v>23</v>
      </c>
      <c r="D16" s="23">
        <f>'[7]12мес'!$G$91/1000</f>
        <v>1509.9659175567401</v>
      </c>
      <c r="E16" s="23">
        <f>2060638.82309727/1000</f>
        <v>2060.63882309727</v>
      </c>
      <c r="F16" s="23">
        <f>2068616.58148156/1000</f>
        <v>2068.61658148156</v>
      </c>
    </row>
    <row r="17" spans="1:6" ht="14.25">
      <c r="A17" s="4"/>
      <c r="B17" s="5" t="s">
        <v>37</v>
      </c>
      <c r="C17" s="4" t="s">
        <v>34</v>
      </c>
      <c r="D17" s="55"/>
      <c r="E17" s="55">
        <v>136.1</v>
      </c>
      <c r="F17" s="55">
        <v>136.12932221925018</v>
      </c>
    </row>
    <row r="18" spans="1:6" ht="41.25" customHeight="1">
      <c r="A18" s="4"/>
      <c r="B18" s="5" t="s">
        <v>35</v>
      </c>
      <c r="C18" s="4"/>
      <c r="D18" s="50" t="s">
        <v>70</v>
      </c>
      <c r="E18" s="50" t="s">
        <v>70</v>
      </c>
      <c r="F18" s="50" t="s">
        <v>70</v>
      </c>
    </row>
    <row r="19" spans="1:9" ht="15">
      <c r="A19" s="4">
        <v>11</v>
      </c>
      <c r="B19" s="6" t="s">
        <v>38</v>
      </c>
      <c r="C19" s="9" t="s">
        <v>23</v>
      </c>
      <c r="D19" s="23"/>
      <c r="E19" s="23">
        <f>E9</f>
        <v>4184.24355566421</v>
      </c>
      <c r="F19" s="23">
        <v>4268.63012819836</v>
      </c>
      <c r="G19" s="41"/>
      <c r="H19" s="42"/>
      <c r="I19" s="43"/>
    </row>
    <row r="20" spans="1:7" ht="14.25">
      <c r="A20" s="4" t="s">
        <v>39</v>
      </c>
      <c r="B20" s="5" t="s">
        <v>42</v>
      </c>
      <c r="C20" s="4" t="s">
        <v>23</v>
      </c>
      <c r="D20" s="23">
        <f>'[7]12мес'!$F$42/1000</f>
        <v>2558.0611659564292</v>
      </c>
      <c r="E20" s="23">
        <f>E10</f>
        <v>2792.80604415393</v>
      </c>
      <c r="F20" s="23">
        <v>2817.88431298873</v>
      </c>
      <c r="G20" s="34"/>
    </row>
    <row r="21" spans="1:7" ht="14.25">
      <c r="A21" s="4" t="s">
        <v>40</v>
      </c>
      <c r="B21" s="5" t="s">
        <v>43</v>
      </c>
      <c r="C21" s="4" t="s">
        <v>23</v>
      </c>
      <c r="D21" s="23"/>
      <c r="E21" s="23">
        <f>E11</f>
        <v>1391.43751151028</v>
      </c>
      <c r="F21" s="23">
        <v>1450.7458152096199</v>
      </c>
      <c r="G21" s="34"/>
    </row>
    <row r="22" spans="1:6" ht="28.5">
      <c r="A22" s="4" t="s">
        <v>41</v>
      </c>
      <c r="B22" s="5" t="s">
        <v>44</v>
      </c>
      <c r="C22" s="4" t="s">
        <v>23</v>
      </c>
      <c r="D22" s="22"/>
      <c r="E22" s="23"/>
      <c r="F22" s="23"/>
    </row>
    <row r="23" spans="1:7" s="24" customFormat="1" ht="28.5">
      <c r="A23" s="20">
        <v>12</v>
      </c>
      <c r="B23" s="21" t="s">
        <v>45</v>
      </c>
      <c r="C23" s="20" t="s">
        <v>23</v>
      </c>
      <c r="D23" s="25"/>
      <c r="E23" s="25"/>
      <c r="F23" s="25"/>
      <c r="G23" s="33"/>
    </row>
    <row r="24" spans="1:7" s="24" customFormat="1" ht="14.25">
      <c r="A24" s="20" t="s">
        <v>46</v>
      </c>
      <c r="B24" s="21" t="s">
        <v>47</v>
      </c>
      <c r="C24" s="20" t="s">
        <v>23</v>
      </c>
      <c r="D24" s="23"/>
      <c r="E24" s="23"/>
      <c r="F24" s="23"/>
      <c r="G24" s="33"/>
    </row>
    <row r="25" spans="1:7" s="24" customFormat="1" ht="14.25">
      <c r="A25" s="20"/>
      <c r="B25" s="21" t="s">
        <v>48</v>
      </c>
      <c r="C25" s="20" t="s">
        <v>23</v>
      </c>
      <c r="D25" s="22"/>
      <c r="E25" s="23"/>
      <c r="F25" s="23"/>
      <c r="G25" s="33"/>
    </row>
    <row r="26" spans="1:7" s="24" customFormat="1" ht="14.25">
      <c r="A26" s="20"/>
      <c r="B26" s="21"/>
      <c r="C26" s="20"/>
      <c r="D26" s="20"/>
      <c r="E26" s="23"/>
      <c r="F26" s="23"/>
      <c r="G26" s="33"/>
    </row>
    <row r="27" spans="1:8" ht="14.25">
      <c r="A27" s="4" t="s">
        <v>49</v>
      </c>
      <c r="B27" s="5" t="s">
        <v>59</v>
      </c>
      <c r="C27" s="4" t="s">
        <v>23</v>
      </c>
      <c r="D27" s="23">
        <f>D9-D20</f>
        <v>1383.0324547135706</v>
      </c>
      <c r="E27" s="23">
        <v>0</v>
      </c>
      <c r="F27" s="23">
        <v>0</v>
      </c>
      <c r="G27" s="36"/>
      <c r="H27" s="42"/>
    </row>
    <row r="28" spans="1:6" ht="14.25">
      <c r="A28" s="4"/>
      <c r="B28" s="5"/>
      <c r="C28" s="4"/>
      <c r="D28" s="20"/>
      <c r="E28" s="23"/>
      <c r="F28" s="23"/>
    </row>
    <row r="29" spans="1:6" ht="28.5">
      <c r="A29" s="4" t="s">
        <v>50</v>
      </c>
      <c r="B29" s="5" t="s">
        <v>56</v>
      </c>
      <c r="C29" s="4" t="s">
        <v>57</v>
      </c>
      <c r="D29" s="56">
        <f>D27/D9</f>
        <v>0.35092605957390327</v>
      </c>
      <c r="E29" s="23">
        <v>0</v>
      </c>
      <c r="F29" s="23">
        <v>0</v>
      </c>
    </row>
    <row r="30" spans="1:6" ht="14.25">
      <c r="A30" s="4"/>
      <c r="B30" s="5"/>
      <c r="C30" s="4"/>
      <c r="D30" s="20"/>
      <c r="E30" s="20"/>
      <c r="F30" s="20"/>
    </row>
    <row r="31" spans="1:6" ht="82.5" customHeight="1">
      <c r="A31" s="4" t="s">
        <v>51</v>
      </c>
      <c r="B31" s="5" t="s">
        <v>53</v>
      </c>
      <c r="C31" s="4"/>
      <c r="D31" s="57" t="s">
        <v>75</v>
      </c>
      <c r="E31" s="58"/>
      <c r="F31" s="59"/>
    </row>
    <row r="32" spans="1:6" ht="14.25">
      <c r="A32" s="7"/>
      <c r="B32" s="14"/>
      <c r="C32" s="7"/>
      <c r="D32" s="7"/>
      <c r="E32" s="7"/>
      <c r="F32" s="7"/>
    </row>
    <row r="33" spans="1:6" ht="14.25">
      <c r="A33" s="17" t="s">
        <v>60</v>
      </c>
      <c r="B33" s="18"/>
      <c r="C33" s="13"/>
      <c r="D33" s="13"/>
      <c r="E33" s="13"/>
      <c r="F33" s="7"/>
    </row>
    <row r="34" spans="1:8" s="11" customFormat="1" ht="14.25" customHeight="1">
      <c r="A34" s="12"/>
      <c r="B34" s="13"/>
      <c r="C34" s="13"/>
      <c r="D34" s="13"/>
      <c r="E34" s="13"/>
      <c r="F34" s="10"/>
      <c r="G34" s="37"/>
      <c r="H34" s="10"/>
    </row>
    <row r="35" spans="1:8" s="11" customFormat="1" ht="11.25">
      <c r="A35" s="12"/>
      <c r="B35" s="12"/>
      <c r="C35" s="10"/>
      <c r="D35" s="10"/>
      <c r="E35" s="10"/>
      <c r="F35" s="10"/>
      <c r="G35" s="37"/>
      <c r="H35" s="10"/>
    </row>
    <row r="36" spans="1:8" s="11" customFormat="1" ht="11.25">
      <c r="A36" s="12"/>
      <c r="B36" s="12"/>
      <c r="C36" s="10"/>
      <c r="D36" s="10"/>
      <c r="E36" s="10"/>
      <c r="F36" s="10"/>
      <c r="G36" s="37"/>
      <c r="H36" s="10"/>
    </row>
    <row r="37" spans="1:6" ht="14.25">
      <c r="A37" s="7"/>
      <c r="B37" s="14"/>
      <c r="C37" s="7"/>
      <c r="D37" s="7"/>
      <c r="E37" s="7"/>
      <c r="F37" s="7"/>
    </row>
    <row r="38" spans="1:6" ht="14.25">
      <c r="A38" s="7"/>
      <c r="B38" s="14"/>
      <c r="C38" s="7"/>
      <c r="D38" s="7"/>
      <c r="E38" s="7"/>
      <c r="F38" s="7"/>
    </row>
    <row r="39" spans="1:6" ht="14.25">
      <c r="A39" s="7"/>
      <c r="B39" s="14"/>
      <c r="C39" s="7"/>
      <c r="D39" s="7"/>
      <c r="E39" s="7"/>
      <c r="F39" s="7"/>
    </row>
    <row r="40" spans="1:6" ht="14.25">
      <c r="A40" s="7"/>
      <c r="B40" s="14"/>
      <c r="C40" s="7"/>
      <c r="D40" s="7"/>
      <c r="E40" s="7"/>
      <c r="F40" s="7"/>
    </row>
    <row r="41" spans="1:6" ht="14.25">
      <c r="A41" s="7"/>
      <c r="B41" s="14"/>
      <c r="C41" s="7"/>
      <c r="D41" s="7"/>
      <c r="E41" s="7"/>
      <c r="F41" s="7"/>
    </row>
    <row r="42" spans="1:6" ht="14.25">
      <c r="A42" s="7"/>
      <c r="B42" s="14"/>
      <c r="C42" s="7"/>
      <c r="D42" s="7"/>
      <c r="E42" s="7"/>
      <c r="F42" s="7"/>
    </row>
    <row r="43" spans="1:6" ht="14.25">
      <c r="A43" s="7"/>
      <c r="B43" s="14"/>
      <c r="C43" s="7"/>
      <c r="D43" s="7"/>
      <c r="E43" s="7"/>
      <c r="F43" s="7"/>
    </row>
    <row r="44" spans="1:6" ht="14.25">
      <c r="A44" s="7"/>
      <c r="B44" s="14"/>
      <c r="C44" s="7"/>
      <c r="D44" s="7"/>
      <c r="E44" s="7"/>
      <c r="F44" s="7"/>
    </row>
    <row r="45" spans="1:6" ht="14.25">
      <c r="A45" s="7"/>
      <c r="B45" s="14"/>
      <c r="C45" s="7"/>
      <c r="D45" s="7"/>
      <c r="E45" s="7"/>
      <c r="F45" s="7"/>
    </row>
    <row r="46" spans="1:6" ht="14.25">
      <c r="A46" s="7"/>
      <c r="B46" s="14"/>
      <c r="C46" s="7"/>
      <c r="D46" s="7"/>
      <c r="E46" s="7"/>
      <c r="F46" s="7"/>
    </row>
    <row r="47" spans="1:6" ht="14.25">
      <c r="A47" s="7"/>
      <c r="B47" s="14"/>
      <c r="C47" s="7"/>
      <c r="D47" s="7"/>
      <c r="E47" s="7"/>
      <c r="F47" s="7"/>
    </row>
    <row r="48" spans="1:6" ht="14.25">
      <c r="A48" s="7"/>
      <c r="B48" s="14"/>
      <c r="C48" s="7"/>
      <c r="D48" s="7"/>
      <c r="E48" s="7"/>
      <c r="F48" s="7"/>
    </row>
    <row r="49" spans="1:6" ht="14.25">
      <c r="A49" s="7"/>
      <c r="B49" s="14"/>
      <c r="C49" s="7"/>
      <c r="D49" s="7"/>
      <c r="E49" s="7"/>
      <c r="F49" s="7"/>
    </row>
    <row r="50" spans="1:6" ht="14.25">
      <c r="A50" s="7"/>
      <c r="B50" s="14"/>
      <c r="C50" s="7"/>
      <c r="D50" s="7"/>
      <c r="E50" s="7"/>
      <c r="F50" s="7"/>
    </row>
    <row r="51" spans="1:6" ht="14.25">
      <c r="A51" s="7"/>
      <c r="B51" s="14"/>
      <c r="C51" s="7"/>
      <c r="D51" s="7"/>
      <c r="E51" s="7"/>
      <c r="F51" s="7"/>
    </row>
    <row r="52" spans="1:6" ht="14.25">
      <c r="A52" s="7"/>
      <c r="B52" s="14"/>
      <c r="C52" s="7"/>
      <c r="D52" s="7"/>
      <c r="E52" s="7"/>
      <c r="F52" s="7"/>
    </row>
    <row r="53" spans="1:6" ht="14.25">
      <c r="A53" s="7"/>
      <c r="B53" s="7"/>
      <c r="C53" s="7"/>
      <c r="D53" s="7"/>
      <c r="E53" s="7"/>
      <c r="F53" s="7"/>
    </row>
    <row r="54" spans="1:6" ht="14.25">
      <c r="A54" s="7"/>
      <c r="B54" s="7"/>
      <c r="C54" s="7"/>
      <c r="D54" s="7"/>
      <c r="E54" s="7"/>
      <c r="F54" s="7"/>
    </row>
    <row r="55" spans="1:6" ht="14.25">
      <c r="A55" s="7"/>
      <c r="B55" s="7"/>
      <c r="C55" s="7"/>
      <c r="D55" s="7"/>
      <c r="E55" s="7"/>
      <c r="F55" s="7"/>
    </row>
    <row r="56" spans="1:6" ht="14.25">
      <c r="A56" s="7"/>
      <c r="B56" s="7"/>
      <c r="C56" s="7"/>
      <c r="D56" s="7"/>
      <c r="E56" s="7"/>
      <c r="F56" s="7"/>
    </row>
    <row r="57" spans="1:6" ht="14.25">
      <c r="A57" s="7"/>
      <c r="B57" s="7"/>
      <c r="C57" s="7"/>
      <c r="D57" s="7"/>
      <c r="E57" s="7"/>
      <c r="F57" s="7"/>
    </row>
    <row r="58" spans="1:6" ht="14.25">
      <c r="A58" s="7"/>
      <c r="B58" s="7"/>
      <c r="C58" s="7"/>
      <c r="D58" s="7"/>
      <c r="E58" s="7"/>
      <c r="F58" s="7"/>
    </row>
    <row r="59" spans="1:6" ht="14.25">
      <c r="A59" s="7"/>
      <c r="B59" s="7"/>
      <c r="C59" s="7"/>
      <c r="D59" s="7"/>
      <c r="E59" s="7"/>
      <c r="F59" s="7"/>
    </row>
    <row r="60" spans="1:6" ht="14.25">
      <c r="A60" s="7"/>
      <c r="B60" s="7"/>
      <c r="C60" s="7"/>
      <c r="D60" s="7"/>
      <c r="E60" s="7"/>
      <c r="F60" s="7"/>
    </row>
    <row r="61" spans="1:6" ht="14.25">
      <c r="A61" s="7"/>
      <c r="B61" s="7"/>
      <c r="C61" s="7"/>
      <c r="D61" s="7"/>
      <c r="E61" s="7"/>
      <c r="F61" s="7"/>
    </row>
    <row r="62" spans="1:6" ht="14.25">
      <c r="A62" s="7"/>
      <c r="B62" s="7"/>
      <c r="C62" s="7"/>
      <c r="D62" s="7"/>
      <c r="E62" s="7"/>
      <c r="F62" s="7"/>
    </row>
    <row r="63" spans="1:6" ht="14.25">
      <c r="A63" s="7"/>
      <c r="B63" s="7"/>
      <c r="C63" s="7"/>
      <c r="D63" s="7"/>
      <c r="E63" s="7"/>
      <c r="F63" s="7"/>
    </row>
    <row r="64" spans="1:6" ht="14.25">
      <c r="A64" s="7"/>
      <c r="B64" s="7"/>
      <c r="C64" s="7"/>
      <c r="D64" s="7"/>
      <c r="E64" s="7"/>
      <c r="F64" s="7"/>
    </row>
    <row r="65" spans="1:6" ht="14.25">
      <c r="A65" s="7"/>
      <c r="B65" s="7"/>
      <c r="C65" s="7"/>
      <c r="D65" s="7"/>
      <c r="E65" s="7"/>
      <c r="F65" s="7"/>
    </row>
    <row r="66" spans="1:6" ht="14.25">
      <c r="A66" s="7"/>
      <c r="B66" s="7"/>
      <c r="C66" s="7"/>
      <c r="D66" s="7"/>
      <c r="E66" s="7"/>
      <c r="F66" s="7"/>
    </row>
    <row r="67" spans="1:6" ht="14.25">
      <c r="A67" s="7"/>
      <c r="B67" s="7"/>
      <c r="C67" s="7"/>
      <c r="D67" s="7"/>
      <c r="E67" s="7"/>
      <c r="F67" s="7"/>
    </row>
    <row r="68" spans="1:6" ht="14.25">
      <c r="A68" s="7"/>
      <c r="B68" s="7"/>
      <c r="C68" s="7"/>
      <c r="D68" s="7"/>
      <c r="E68" s="7"/>
      <c r="F68" s="7"/>
    </row>
    <row r="69" spans="1:6" ht="14.25">
      <c r="A69" s="7"/>
      <c r="B69" s="7"/>
      <c r="C69" s="7"/>
      <c r="D69" s="7"/>
      <c r="E69" s="7"/>
      <c r="F69" s="7"/>
    </row>
    <row r="70" spans="1:6" ht="14.25">
      <c r="A70" s="7"/>
      <c r="B70" s="7"/>
      <c r="C70" s="7"/>
      <c r="D70" s="7"/>
      <c r="E70" s="7"/>
      <c r="F70" s="7"/>
    </row>
    <row r="71" spans="1:6" ht="14.25">
      <c r="A71" s="7"/>
      <c r="B71" s="7"/>
      <c r="C71" s="7"/>
      <c r="D71" s="7"/>
      <c r="E71" s="7"/>
      <c r="F71" s="7"/>
    </row>
    <row r="72" spans="1:6" ht="14.25">
      <c r="A72" s="7"/>
      <c r="B72" s="7"/>
      <c r="C72" s="7"/>
      <c r="D72" s="7"/>
      <c r="E72" s="7"/>
      <c r="F72" s="7"/>
    </row>
    <row r="73" spans="1:6" ht="14.25">
      <c r="A73" s="7"/>
      <c r="B73" s="7"/>
      <c r="C73" s="7"/>
      <c r="D73" s="7"/>
      <c r="E73" s="7"/>
      <c r="F73" s="7"/>
    </row>
    <row r="74" spans="1:6" ht="14.25">
      <c r="A74" s="7"/>
      <c r="B74" s="7"/>
      <c r="C74" s="7"/>
      <c r="D74" s="7"/>
      <c r="E74" s="7"/>
      <c r="F74" s="7"/>
    </row>
    <row r="75" spans="1:6" ht="14.25">
      <c r="A75" s="7"/>
      <c r="B75" s="7"/>
      <c r="C75" s="7"/>
      <c r="D75" s="7"/>
      <c r="E75" s="7"/>
      <c r="F75" s="7"/>
    </row>
    <row r="76" spans="1:6" ht="14.25">
      <c r="A76" s="7"/>
      <c r="B76" s="7"/>
      <c r="C76" s="7"/>
      <c r="D76" s="7"/>
      <c r="E76" s="7"/>
      <c r="F76" s="7"/>
    </row>
    <row r="77" spans="1:6" ht="14.25">
      <c r="A77" s="7"/>
      <c r="B77" s="7"/>
      <c r="C77" s="7"/>
      <c r="D77" s="7"/>
      <c r="E77" s="7"/>
      <c r="F77" s="7"/>
    </row>
    <row r="78" spans="1:6" ht="14.25">
      <c r="A78" s="7"/>
      <c r="B78" s="7"/>
      <c r="C78" s="7"/>
      <c r="D78" s="7"/>
      <c r="E78" s="7"/>
      <c r="F78" s="7"/>
    </row>
    <row r="79" spans="1:6" ht="14.25">
      <c r="A79" s="7"/>
      <c r="B79" s="7"/>
      <c r="C79" s="7"/>
      <c r="D79" s="7"/>
      <c r="E79" s="7"/>
      <c r="F79" s="7"/>
    </row>
    <row r="80" spans="1:6" ht="14.25">
      <c r="A80" s="7"/>
      <c r="B80" s="7"/>
      <c r="C80" s="7"/>
      <c r="D80" s="7"/>
      <c r="E80" s="7"/>
      <c r="F80" s="7"/>
    </row>
    <row r="81" spans="1:6" ht="14.25">
      <c r="A81" s="7"/>
      <c r="B81" s="7"/>
      <c r="C81" s="7"/>
      <c r="D81" s="7"/>
      <c r="E81" s="7"/>
      <c r="F81" s="7"/>
    </row>
    <row r="82" spans="1:6" ht="14.25">
      <c r="A82" s="7"/>
      <c r="B82" s="7"/>
      <c r="C82" s="7"/>
      <c r="D82" s="7"/>
      <c r="E82" s="7"/>
      <c r="F82" s="7"/>
    </row>
    <row r="83" spans="1:6" ht="14.25">
      <c r="A83" s="7"/>
      <c r="B83" s="7"/>
      <c r="C83" s="7"/>
      <c r="D83" s="7"/>
      <c r="E83" s="7"/>
      <c r="F83" s="7"/>
    </row>
    <row r="84" spans="1:6" ht="14.25">
      <c r="A84" s="7"/>
      <c r="B84" s="7"/>
      <c r="C84" s="7"/>
      <c r="D84" s="7"/>
      <c r="E84" s="7"/>
      <c r="F84" s="7"/>
    </row>
    <row r="85" spans="1:6" ht="14.25">
      <c r="A85" s="7"/>
      <c r="B85" s="7"/>
      <c r="C85" s="7"/>
      <c r="D85" s="7"/>
      <c r="E85" s="7"/>
      <c r="F85" s="7"/>
    </row>
    <row r="86" spans="1:6" ht="14.25">
      <c r="A86" s="7"/>
      <c r="B86" s="7"/>
      <c r="C86" s="7"/>
      <c r="D86" s="7"/>
      <c r="E86" s="7"/>
      <c r="F86" s="7"/>
    </row>
    <row r="87" spans="1:6" ht="14.25">
      <c r="A87" s="7"/>
      <c r="B87" s="7"/>
      <c r="C87" s="7"/>
      <c r="D87" s="7"/>
      <c r="E87" s="7"/>
      <c r="F87" s="7"/>
    </row>
    <row r="88" spans="1:6" ht="14.25">
      <c r="A88" s="7"/>
      <c r="B88" s="7"/>
      <c r="C88" s="7"/>
      <c r="D88" s="7"/>
      <c r="E88" s="7"/>
      <c r="F88" s="7"/>
    </row>
    <row r="89" spans="1:6" ht="14.25">
      <c r="A89" s="7"/>
      <c r="B89" s="7"/>
      <c r="C89" s="7"/>
      <c r="D89" s="7"/>
      <c r="E89" s="7"/>
      <c r="F89" s="7"/>
    </row>
    <row r="90" spans="1:6" ht="14.25">
      <c r="A90" s="7"/>
      <c r="B90" s="7"/>
      <c r="C90" s="7"/>
      <c r="D90" s="7"/>
      <c r="E90" s="7"/>
      <c r="F90" s="7"/>
    </row>
    <row r="91" spans="1:6" ht="14.25">
      <c r="A91" s="7"/>
      <c r="B91" s="7"/>
      <c r="C91" s="7"/>
      <c r="D91" s="7"/>
      <c r="E91" s="7"/>
      <c r="F91" s="7"/>
    </row>
    <row r="92" spans="1:6" ht="14.25">
      <c r="A92" s="7"/>
      <c r="B92" s="7"/>
      <c r="C92" s="7"/>
      <c r="D92" s="7"/>
      <c r="E92" s="7"/>
      <c r="F92" s="7"/>
    </row>
    <row r="93" spans="1:6" ht="14.25">
      <c r="A93" s="7"/>
      <c r="B93" s="7"/>
      <c r="C93" s="7"/>
      <c r="D93" s="7"/>
      <c r="E93" s="7"/>
      <c r="F93" s="7"/>
    </row>
    <row r="94" spans="1:6" ht="14.25">
      <c r="A94" s="7"/>
      <c r="B94" s="7"/>
      <c r="C94" s="7"/>
      <c r="D94" s="7"/>
      <c r="E94" s="7"/>
      <c r="F94" s="7"/>
    </row>
    <row r="95" spans="1:6" ht="14.25">
      <c r="A95" s="7"/>
      <c r="B95" s="7"/>
      <c r="C95" s="7"/>
      <c r="D95" s="7"/>
      <c r="E95" s="7"/>
      <c r="F95" s="7"/>
    </row>
    <row r="96" spans="1:6" ht="14.25">
      <c r="A96" s="7"/>
      <c r="B96" s="7"/>
      <c r="C96" s="7"/>
      <c r="D96" s="7"/>
      <c r="E96" s="7"/>
      <c r="F96" s="7"/>
    </row>
    <row r="97" spans="1:6" ht="14.25">
      <c r="A97" s="7"/>
      <c r="B97" s="7"/>
      <c r="C97" s="7"/>
      <c r="D97" s="7"/>
      <c r="E97" s="7"/>
      <c r="F97" s="7"/>
    </row>
    <row r="98" spans="1:6" ht="14.25">
      <c r="A98" s="7"/>
      <c r="B98" s="7"/>
      <c r="C98" s="7"/>
      <c r="D98" s="7"/>
      <c r="E98" s="7"/>
      <c r="F98" s="7"/>
    </row>
    <row r="99" spans="1:6" ht="14.25">
      <c r="A99" s="7"/>
      <c r="B99" s="7"/>
      <c r="C99" s="7"/>
      <c r="D99" s="7"/>
      <c r="E99" s="7"/>
      <c r="F99" s="7"/>
    </row>
    <row r="100" spans="1:6" ht="14.25">
      <c r="A100" s="7"/>
      <c r="B100" s="7"/>
      <c r="C100" s="7"/>
      <c r="D100" s="7"/>
      <c r="E100" s="7"/>
      <c r="F100" s="7"/>
    </row>
    <row r="101" spans="1:6" ht="14.25">
      <c r="A101" s="7"/>
      <c r="B101" s="7"/>
      <c r="C101" s="7"/>
      <c r="D101" s="7"/>
      <c r="E101" s="7"/>
      <c r="F101" s="7"/>
    </row>
    <row r="102" spans="1:6" ht="14.25">
      <c r="A102" s="7"/>
      <c r="B102" s="7"/>
      <c r="C102" s="7"/>
      <c r="D102" s="7"/>
      <c r="E102" s="7"/>
      <c r="F102" s="7"/>
    </row>
    <row r="103" spans="1:6" ht="14.25">
      <c r="A103" s="7"/>
      <c r="B103" s="7"/>
      <c r="C103" s="7"/>
      <c r="D103" s="7"/>
      <c r="E103" s="7"/>
      <c r="F103" s="7"/>
    </row>
    <row r="104" spans="1:6" ht="14.25">
      <c r="A104" s="7"/>
      <c r="B104" s="7"/>
      <c r="C104" s="7"/>
      <c r="D104" s="7"/>
      <c r="E104" s="7"/>
      <c r="F104" s="7"/>
    </row>
    <row r="105" spans="1:6" ht="14.25">
      <c r="A105" s="7"/>
      <c r="B105" s="7"/>
      <c r="C105" s="7"/>
      <c r="D105" s="7"/>
      <c r="E105" s="7"/>
      <c r="F105" s="7"/>
    </row>
    <row r="106" spans="1:6" ht="14.25">
      <c r="A106" s="7"/>
      <c r="B106" s="7"/>
      <c r="C106" s="7"/>
      <c r="D106" s="7"/>
      <c r="E106" s="7"/>
      <c r="F106" s="7"/>
    </row>
    <row r="107" spans="1:6" ht="14.25">
      <c r="A107" s="7"/>
      <c r="B107" s="7"/>
      <c r="C107" s="7"/>
      <c r="D107" s="7"/>
      <c r="E107" s="7"/>
      <c r="F107" s="7"/>
    </row>
    <row r="108" spans="1:6" ht="14.25">
      <c r="A108" s="7"/>
      <c r="B108" s="7"/>
      <c r="C108" s="7"/>
      <c r="D108" s="7"/>
      <c r="E108" s="7"/>
      <c r="F108" s="7"/>
    </row>
    <row r="109" spans="1:6" ht="14.25">
      <c r="A109" s="7"/>
      <c r="B109" s="7"/>
      <c r="C109" s="7"/>
      <c r="D109" s="7"/>
      <c r="E109" s="7"/>
      <c r="F109" s="7"/>
    </row>
    <row r="110" spans="1:6" ht="14.25">
      <c r="A110" s="7"/>
      <c r="B110" s="7"/>
      <c r="C110" s="7"/>
      <c r="D110" s="7"/>
      <c r="E110" s="7"/>
      <c r="F110" s="7"/>
    </row>
    <row r="111" spans="1:6" ht="14.25">
      <c r="A111" s="7"/>
      <c r="B111" s="7"/>
      <c r="C111" s="7"/>
      <c r="D111" s="7"/>
      <c r="E111" s="7"/>
      <c r="F111" s="7"/>
    </row>
    <row r="112" spans="1:6" ht="14.25">
      <c r="A112" s="7"/>
      <c r="B112" s="7"/>
      <c r="C112" s="7"/>
      <c r="D112" s="7"/>
      <c r="E112" s="7"/>
      <c r="F112" s="7"/>
    </row>
    <row r="113" spans="1:6" ht="14.25">
      <c r="A113" s="7"/>
      <c r="B113" s="7"/>
      <c r="C113" s="7"/>
      <c r="D113" s="7"/>
      <c r="E113" s="7"/>
      <c r="F113" s="7"/>
    </row>
    <row r="114" spans="1:6" ht="14.25">
      <c r="A114" s="7"/>
      <c r="B114" s="7"/>
      <c r="C114" s="7"/>
      <c r="D114" s="7"/>
      <c r="E114" s="7"/>
      <c r="F114" s="7"/>
    </row>
    <row r="115" spans="1:6" ht="14.25">
      <c r="A115" s="7"/>
      <c r="B115" s="7"/>
      <c r="C115" s="7"/>
      <c r="D115" s="7"/>
      <c r="E115" s="7"/>
      <c r="F115" s="7"/>
    </row>
    <row r="116" spans="1:6" ht="14.25">
      <c r="A116" s="7"/>
      <c r="B116" s="7"/>
      <c r="C116" s="7"/>
      <c r="D116" s="7"/>
      <c r="E116" s="7"/>
      <c r="F116" s="7"/>
    </row>
    <row r="117" spans="1:6" ht="14.25">
      <c r="A117" s="7"/>
      <c r="B117" s="7"/>
      <c r="C117" s="7"/>
      <c r="D117" s="7"/>
      <c r="E117" s="7"/>
      <c r="F117" s="7"/>
    </row>
    <row r="118" spans="1:6" ht="14.25">
      <c r="A118" s="7"/>
      <c r="B118" s="7"/>
      <c r="C118" s="7"/>
      <c r="D118" s="7"/>
      <c r="E118" s="7"/>
      <c r="F118" s="7"/>
    </row>
    <row r="119" spans="1:6" ht="14.25">
      <c r="A119" s="7"/>
      <c r="B119" s="7"/>
      <c r="C119" s="7"/>
      <c r="D119" s="7"/>
      <c r="E119" s="7"/>
      <c r="F119" s="7"/>
    </row>
    <row r="120" spans="1:6" ht="14.25">
      <c r="A120" s="7"/>
      <c r="B120" s="7"/>
      <c r="C120" s="7"/>
      <c r="D120" s="7"/>
      <c r="E120" s="7"/>
      <c r="F120" s="7"/>
    </row>
    <row r="121" spans="1:6" ht="14.25">
      <c r="A121" s="7"/>
      <c r="B121" s="7"/>
      <c r="C121" s="7"/>
      <c r="D121" s="7"/>
      <c r="E121" s="7"/>
      <c r="F121" s="7"/>
    </row>
  </sheetData>
  <sheetProtection/>
  <mergeCells count="2">
    <mergeCell ref="A1:F1"/>
    <mergeCell ref="D31:F31"/>
  </mergeCells>
  <conditionalFormatting sqref="E18">
    <cfRule type="iconSet" priority="4" dxfId="0">
      <iconSet iconSet="3Symbols2">
        <cfvo type="percent" val="0"/>
        <cfvo type="percent" val="33"/>
        <cfvo type="percent" val="67"/>
      </iconSet>
    </cfRule>
  </conditionalFormatting>
  <conditionalFormatting sqref="F18">
    <cfRule type="iconSet" priority="2" dxfId="0">
      <iconSet iconSet="3Symbols2">
        <cfvo type="percent" val="0"/>
        <cfvo type="percent" val="33"/>
        <cfvo type="percent" val="67"/>
      </iconSet>
    </cfRule>
  </conditionalFormatting>
  <conditionalFormatting sqref="D18">
    <cfRule type="iconSet" priority="1" dxfId="0">
      <iconSet iconSet="3Symbols2">
        <cfvo type="percent" val="0"/>
        <cfvo type="percent" val="33"/>
        <cfvo type="percent" val="67"/>
      </iconSet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zoomScale="75" zoomScaleNormal="75" zoomScalePageLayoutView="0" workbookViewId="0" topLeftCell="A10">
      <selection activeCell="H24" sqref="H24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20.7109375" style="1" customWidth="1"/>
    <col min="5" max="5" width="21.8515625" style="1" customWidth="1"/>
    <col min="6" max="6" width="22.00390625" style="1" customWidth="1"/>
    <col min="7" max="7" width="16.7109375" style="27" bestFit="1" customWidth="1"/>
    <col min="8" max="8" width="11.421875" style="1" customWidth="1"/>
    <col min="9" max="16384" width="9.140625" style="1" customWidth="1"/>
  </cols>
  <sheetData>
    <row r="1" spans="1:6" ht="36" customHeight="1">
      <c r="A1" s="52" t="s">
        <v>62</v>
      </c>
      <c r="B1" s="52"/>
      <c r="C1" s="52"/>
      <c r="D1" s="52"/>
      <c r="E1" s="52"/>
      <c r="F1" s="52"/>
    </row>
    <row r="2" spans="1:6" ht="92.25" customHeight="1">
      <c r="A2" s="4" t="s">
        <v>10</v>
      </c>
      <c r="B2" s="4" t="s">
        <v>11</v>
      </c>
      <c r="C2" s="4" t="s">
        <v>12</v>
      </c>
      <c r="D2" s="19" t="s">
        <v>74</v>
      </c>
      <c r="E2" s="4" t="s">
        <v>72</v>
      </c>
      <c r="F2" s="4" t="s">
        <v>73</v>
      </c>
    </row>
    <row r="3" spans="1:6" ht="25.5" customHeight="1">
      <c r="A3" s="4">
        <v>1</v>
      </c>
      <c r="B3" s="5" t="s">
        <v>13</v>
      </c>
      <c r="C3" s="4" t="s">
        <v>14</v>
      </c>
      <c r="D3" s="22">
        <f>'[3]Год'!$H$11</f>
        <v>150</v>
      </c>
      <c r="E3" s="22">
        <v>150</v>
      </c>
      <c r="F3" s="22">
        <v>150</v>
      </c>
    </row>
    <row r="4" spans="1:6" ht="60.75" customHeight="1">
      <c r="A4" s="4">
        <v>2</v>
      </c>
      <c r="B4" s="5" t="s">
        <v>15</v>
      </c>
      <c r="C4" s="4" t="s">
        <v>14</v>
      </c>
      <c r="D4" s="22">
        <f>'[3]Год'!$H$12-'[3]Год'!$H$14</f>
        <v>133.34525</v>
      </c>
      <c r="E4" s="22">
        <v>123.43625</v>
      </c>
      <c r="F4" s="22">
        <v>125.40616666666666</v>
      </c>
    </row>
    <row r="5" spans="1:6" ht="21.75" customHeight="1">
      <c r="A5" s="4">
        <v>3</v>
      </c>
      <c r="B5" s="5" t="s">
        <v>16</v>
      </c>
      <c r="C5" s="4" t="s">
        <v>17</v>
      </c>
      <c r="D5" s="22">
        <f>'[5]4'!$J$8</f>
        <v>700.987946</v>
      </c>
      <c r="E5" s="22">
        <v>733</v>
      </c>
      <c r="F5" s="22">
        <v>734</v>
      </c>
    </row>
    <row r="6" spans="1:6" ht="29.25" customHeight="1">
      <c r="A6" s="4">
        <v>4</v>
      </c>
      <c r="B6" s="5" t="s">
        <v>18</v>
      </c>
      <c r="C6" s="4" t="s">
        <v>17</v>
      </c>
      <c r="D6" s="22">
        <f>'[5]4'!$J$23</f>
        <v>583.446955</v>
      </c>
      <c r="E6" s="22">
        <v>605.0916000000001</v>
      </c>
      <c r="F6" s="22">
        <v>606.2201927674065</v>
      </c>
    </row>
    <row r="7" spans="1:6" ht="24.75" customHeight="1">
      <c r="A7" s="4">
        <v>5</v>
      </c>
      <c r="B7" s="5" t="s">
        <v>19</v>
      </c>
      <c r="C7" s="4" t="s">
        <v>20</v>
      </c>
      <c r="D7" s="22">
        <f>'[5]4'!$J$27</f>
        <v>1300.431</v>
      </c>
      <c r="E7" s="22">
        <v>1360</v>
      </c>
      <c r="F7" s="22">
        <v>1305.6000000000001</v>
      </c>
    </row>
    <row r="8" spans="1:6" ht="24" customHeight="1">
      <c r="A8" s="4">
        <v>6</v>
      </c>
      <c r="B8" s="5" t="s">
        <v>21</v>
      </c>
      <c r="C8" s="4" t="s">
        <v>20</v>
      </c>
      <c r="D8" s="22">
        <f>'[5]4'!$J$27-'[5]4'!$J$29</f>
        <v>1294.095</v>
      </c>
      <c r="E8" s="22">
        <v>1354.477</v>
      </c>
      <c r="F8" s="22">
        <v>1299.2773333333334</v>
      </c>
    </row>
    <row r="9" spans="1:7" ht="21.75" customHeight="1">
      <c r="A9" s="4">
        <v>7</v>
      </c>
      <c r="B9" s="6" t="s">
        <v>22</v>
      </c>
      <c r="C9" s="4" t="s">
        <v>23</v>
      </c>
      <c r="D9" s="54">
        <f>D10+D11</f>
        <v>1386.74030113</v>
      </c>
      <c r="E9" s="54">
        <f>E10+E11</f>
        <v>1445.373292358895</v>
      </c>
      <c r="F9" s="54">
        <f>1383788.77875165/1000</f>
        <v>1383.78877875165</v>
      </c>
      <c r="G9" s="40"/>
    </row>
    <row r="10" spans="1:7" ht="24.75" customHeight="1">
      <c r="A10" s="4" t="s">
        <v>24</v>
      </c>
      <c r="B10" s="6" t="s">
        <v>25</v>
      </c>
      <c r="C10" s="4" t="s">
        <v>23</v>
      </c>
      <c r="D10" s="23">
        <f>'[7]12мес'!$M$11/1000</f>
        <v>877.16100701</v>
      </c>
      <c r="E10" s="23">
        <f>973901.964602839/1000</f>
        <v>973.9019646028389</v>
      </c>
      <c r="F10" s="23">
        <f>988866.832733542/1000</f>
        <v>988.866832733542</v>
      </c>
      <c r="G10" s="28"/>
    </row>
    <row r="11" spans="1:7" ht="23.25" customHeight="1">
      <c r="A11" s="4" t="s">
        <v>26</v>
      </c>
      <c r="B11" s="6" t="s">
        <v>27</v>
      </c>
      <c r="C11" s="4" t="s">
        <v>23</v>
      </c>
      <c r="D11" s="23">
        <f>'[7]12мес'!$M$17/1000</f>
        <v>509.57929412</v>
      </c>
      <c r="E11" s="23">
        <f>471471.327756056/1000</f>
        <v>471.471327756056</v>
      </c>
      <c r="F11" s="23">
        <f>394921.946018111/1000</f>
        <v>394.92194601811104</v>
      </c>
      <c r="G11" s="30"/>
    </row>
    <row r="12" spans="1:6" ht="30">
      <c r="A12" s="4" t="s">
        <v>28</v>
      </c>
      <c r="B12" s="6" t="s">
        <v>54</v>
      </c>
      <c r="C12" s="4" t="s">
        <v>23</v>
      </c>
      <c r="D12" s="22"/>
      <c r="E12" s="23"/>
      <c r="F12" s="23"/>
    </row>
    <row r="13" spans="1:7" ht="14.25">
      <c r="A13" s="4"/>
      <c r="B13" s="5"/>
      <c r="C13" s="4"/>
      <c r="D13" s="22"/>
      <c r="E13" s="23"/>
      <c r="F13" s="23"/>
      <c r="G13" s="29"/>
    </row>
    <row r="14" spans="1:6" ht="14.25">
      <c r="A14" s="4" t="s">
        <v>29</v>
      </c>
      <c r="B14" s="5" t="s">
        <v>30</v>
      </c>
      <c r="C14" s="4" t="s">
        <v>23</v>
      </c>
      <c r="D14" s="23">
        <f>'[7]12мес'!$M$91/1000</f>
        <v>1263.3539728956996</v>
      </c>
      <c r="E14" s="23">
        <f>972346.119090219/1000</f>
        <v>972.3461190902191</v>
      </c>
      <c r="F14" s="23">
        <f>987206.510219006/1000</f>
        <v>987.206510219006</v>
      </c>
    </row>
    <row r="15" spans="1:6" ht="14.25">
      <c r="A15" s="4"/>
      <c r="B15" s="5" t="s">
        <v>31</v>
      </c>
      <c r="C15" s="4" t="s">
        <v>32</v>
      </c>
      <c r="D15" s="55"/>
      <c r="E15" s="55">
        <v>377.1819485588877</v>
      </c>
      <c r="F15" s="55">
        <v>377.1819485588877</v>
      </c>
    </row>
    <row r="16" spans="1:6" ht="14.25">
      <c r="A16" s="4" t="s">
        <v>33</v>
      </c>
      <c r="B16" s="5" t="s">
        <v>52</v>
      </c>
      <c r="C16" s="4" t="s">
        <v>23</v>
      </c>
      <c r="D16" s="23">
        <f>'[7]12мес'!$N$91/1000</f>
        <v>986.1444146243006</v>
      </c>
      <c r="E16" s="23">
        <f>787654.640315988/1000</f>
        <v>787.654640315988</v>
      </c>
      <c r="F16" s="23">
        <f>764836.992295207/1000</f>
        <v>764.836992295207</v>
      </c>
    </row>
    <row r="17" spans="1:6" ht="14.25">
      <c r="A17" s="4"/>
      <c r="B17" s="5" t="s">
        <v>37</v>
      </c>
      <c r="C17" s="4" t="s">
        <v>34</v>
      </c>
      <c r="D17" s="55"/>
      <c r="E17" s="55">
        <v>136.50661764705882</v>
      </c>
      <c r="F17" s="55">
        <v>136.50661764705882</v>
      </c>
    </row>
    <row r="18" spans="1:6" ht="42.75" customHeight="1">
      <c r="A18" s="4"/>
      <c r="B18" s="5" t="s">
        <v>35</v>
      </c>
      <c r="C18" s="4"/>
      <c r="D18" s="50" t="s">
        <v>70</v>
      </c>
      <c r="E18" s="50" t="s">
        <v>70</v>
      </c>
      <c r="F18" s="50" t="s">
        <v>70</v>
      </c>
    </row>
    <row r="19" spans="1:7" ht="15">
      <c r="A19" s="4">
        <v>11</v>
      </c>
      <c r="B19" s="6" t="s">
        <v>38</v>
      </c>
      <c r="C19" s="9" t="s">
        <v>23</v>
      </c>
      <c r="D19" s="23"/>
      <c r="E19" s="23">
        <v>1445.373292358895</v>
      </c>
      <c r="F19" s="23">
        <v>1383.78877875165</v>
      </c>
      <c r="G19" s="30"/>
    </row>
    <row r="20" spans="1:7" ht="14.25">
      <c r="A20" s="4" t="s">
        <v>39</v>
      </c>
      <c r="B20" s="5" t="s">
        <v>42</v>
      </c>
      <c r="C20" s="4" t="s">
        <v>23</v>
      </c>
      <c r="D20" s="23">
        <f>'[7]12мес'!$M$42/1000</f>
        <v>1708.1951866053869</v>
      </c>
      <c r="E20" s="23">
        <v>973.9019646028389</v>
      </c>
      <c r="F20" s="23">
        <v>988.866832733542</v>
      </c>
      <c r="G20" s="28"/>
    </row>
    <row r="21" spans="1:7" ht="14.25">
      <c r="A21" s="4" t="s">
        <v>40</v>
      </c>
      <c r="B21" s="5" t="s">
        <v>43</v>
      </c>
      <c r="C21" s="4" t="s">
        <v>23</v>
      </c>
      <c r="D21" s="23"/>
      <c r="E21" s="23">
        <v>471.471327756056</v>
      </c>
      <c r="F21" s="23">
        <v>394.92194601811104</v>
      </c>
      <c r="G21" s="30"/>
    </row>
    <row r="22" spans="1:6" ht="30.75" customHeight="1">
      <c r="A22" s="4" t="s">
        <v>41</v>
      </c>
      <c r="B22" s="5" t="s">
        <v>58</v>
      </c>
      <c r="C22" s="4" t="s">
        <v>23</v>
      </c>
      <c r="D22" s="22"/>
      <c r="E22" s="22"/>
      <c r="F22" s="22"/>
    </row>
    <row r="23" spans="1:7" s="24" customFormat="1" ht="28.5">
      <c r="A23" s="20">
        <v>12</v>
      </c>
      <c r="B23" s="21" t="s">
        <v>45</v>
      </c>
      <c r="C23" s="20" t="s">
        <v>23</v>
      </c>
      <c r="D23" s="25"/>
      <c r="E23" s="25"/>
      <c r="F23" s="25"/>
      <c r="G23" s="31"/>
    </row>
    <row r="24" spans="1:8" s="24" customFormat="1" ht="14.25">
      <c r="A24" s="20" t="s">
        <v>46</v>
      </c>
      <c r="B24" s="21" t="s">
        <v>47</v>
      </c>
      <c r="C24" s="20" t="s">
        <v>23</v>
      </c>
      <c r="D24" s="23"/>
      <c r="E24" s="23"/>
      <c r="F24" s="23"/>
      <c r="G24" s="31"/>
      <c r="H24" s="31"/>
    </row>
    <row r="25" spans="1:7" s="24" customFormat="1" ht="14.25">
      <c r="A25" s="20"/>
      <c r="B25" s="21" t="s">
        <v>48</v>
      </c>
      <c r="C25" s="20" t="s">
        <v>23</v>
      </c>
      <c r="D25" s="22"/>
      <c r="E25" s="23"/>
      <c r="F25" s="23"/>
      <c r="G25" s="31"/>
    </row>
    <row r="26" spans="1:7" s="24" customFormat="1" ht="14.25">
      <c r="A26" s="20"/>
      <c r="B26" s="21"/>
      <c r="C26" s="20"/>
      <c r="D26" s="20"/>
      <c r="E26" s="23"/>
      <c r="F26" s="23"/>
      <c r="G26" s="31"/>
    </row>
    <row r="27" spans="1:6" ht="14.25">
      <c r="A27" s="4" t="s">
        <v>49</v>
      </c>
      <c r="B27" s="5" t="s">
        <v>55</v>
      </c>
      <c r="C27" s="4" t="s">
        <v>23</v>
      </c>
      <c r="D27" s="23">
        <f>D9-D20</f>
        <v>-321.45488547538685</v>
      </c>
      <c r="E27" s="23">
        <v>0</v>
      </c>
      <c r="F27" s="23">
        <v>0</v>
      </c>
    </row>
    <row r="28" spans="1:6" ht="14.25">
      <c r="A28" s="4"/>
      <c r="B28" s="5"/>
      <c r="C28" s="4"/>
      <c r="D28" s="20"/>
      <c r="E28" s="23"/>
      <c r="F28" s="23"/>
    </row>
    <row r="29" spans="1:6" ht="28.5">
      <c r="A29" s="4" t="s">
        <v>50</v>
      </c>
      <c r="B29" s="5" t="s">
        <v>56</v>
      </c>
      <c r="C29" s="4" t="s">
        <v>57</v>
      </c>
      <c r="D29" s="56">
        <f>D27/D9</f>
        <v>-0.23180611770887882</v>
      </c>
      <c r="E29" s="23">
        <v>0</v>
      </c>
      <c r="F29" s="23">
        <v>0</v>
      </c>
    </row>
    <row r="30" spans="1:6" ht="14.25">
      <c r="A30" s="4"/>
      <c r="B30" s="5"/>
      <c r="C30" s="4"/>
      <c r="D30" s="20"/>
      <c r="E30" s="20"/>
      <c r="F30" s="20"/>
    </row>
    <row r="31" spans="1:6" ht="67.5" customHeight="1">
      <c r="A31" s="4" t="s">
        <v>51</v>
      </c>
      <c r="B31" s="5" t="s">
        <v>53</v>
      </c>
      <c r="C31" s="4"/>
      <c r="D31" s="57" t="s">
        <v>75</v>
      </c>
      <c r="E31" s="58"/>
      <c r="F31" s="59"/>
    </row>
    <row r="32" spans="1:6" ht="14.25">
      <c r="A32" s="7"/>
      <c r="B32" s="15"/>
      <c r="C32" s="7"/>
      <c r="D32" s="7"/>
      <c r="E32" s="7"/>
      <c r="F32" s="7"/>
    </row>
    <row r="33" spans="1:6" ht="14.25">
      <c r="A33" s="17" t="s">
        <v>60</v>
      </c>
      <c r="B33" s="12"/>
      <c r="C33" s="13"/>
      <c r="D33" s="13"/>
      <c r="E33" s="13"/>
      <c r="F33" s="7"/>
    </row>
    <row r="34" spans="1:8" s="11" customFormat="1" ht="14.25" customHeight="1">
      <c r="A34" s="12"/>
      <c r="B34" s="13"/>
      <c r="C34" s="13"/>
      <c r="D34" s="13"/>
      <c r="E34" s="13"/>
      <c r="F34" s="10"/>
      <c r="G34" s="32"/>
      <c r="H34" s="10"/>
    </row>
    <row r="35" spans="1:8" s="11" customFormat="1" ht="29.25" customHeight="1">
      <c r="A35" s="53"/>
      <c r="B35" s="53"/>
      <c r="C35" s="53"/>
      <c r="D35" s="53"/>
      <c r="E35" s="53"/>
      <c r="F35" s="53"/>
      <c r="G35" s="32"/>
      <c r="H35" s="10"/>
    </row>
    <row r="36" spans="1:8" s="11" customFormat="1" ht="11.25">
      <c r="A36" s="12"/>
      <c r="B36" s="12"/>
      <c r="C36" s="10"/>
      <c r="D36" s="10"/>
      <c r="E36" s="10"/>
      <c r="F36" s="10"/>
      <c r="G36" s="32"/>
      <c r="H36" s="10"/>
    </row>
    <row r="37" spans="1:8" s="11" customFormat="1" ht="11.25">
      <c r="A37" s="12"/>
      <c r="B37" s="12"/>
      <c r="C37" s="10"/>
      <c r="D37" s="10"/>
      <c r="E37" s="10"/>
      <c r="F37" s="10"/>
      <c r="G37" s="32"/>
      <c r="H37" s="10"/>
    </row>
    <row r="38" spans="1:6" ht="14.25">
      <c r="A38" s="7"/>
      <c r="B38" s="15"/>
      <c r="C38" s="7"/>
      <c r="D38" s="7"/>
      <c r="E38" s="7"/>
      <c r="F38" s="7"/>
    </row>
    <row r="39" spans="1:6" ht="14.25">
      <c r="A39" s="7"/>
      <c r="B39" s="15"/>
      <c r="C39" s="7"/>
      <c r="D39" s="7"/>
      <c r="E39" s="7"/>
      <c r="F39" s="7"/>
    </row>
    <row r="40" spans="1:6" ht="14.25">
      <c r="A40" s="7"/>
      <c r="B40" s="15"/>
      <c r="C40" s="7"/>
      <c r="D40" s="7"/>
      <c r="E40" s="7"/>
      <c r="F40" s="7"/>
    </row>
    <row r="41" spans="1:6" ht="14.25">
      <c r="A41" s="7"/>
      <c r="B41" s="15"/>
      <c r="C41" s="7"/>
      <c r="D41" s="7"/>
      <c r="E41" s="7"/>
      <c r="F41" s="7"/>
    </row>
    <row r="42" spans="1:6" ht="14.25">
      <c r="A42" s="7"/>
      <c r="B42" s="15"/>
      <c r="C42" s="7"/>
      <c r="D42" s="7"/>
      <c r="E42" s="7"/>
      <c r="F42" s="7"/>
    </row>
    <row r="43" spans="1:6" ht="14.25">
      <c r="A43" s="7"/>
      <c r="B43" s="15"/>
      <c r="C43" s="7"/>
      <c r="D43" s="7"/>
      <c r="E43" s="7"/>
      <c r="F43" s="7"/>
    </row>
    <row r="44" spans="1:6" ht="14.25">
      <c r="A44" s="7"/>
      <c r="B44" s="15"/>
      <c r="C44" s="7"/>
      <c r="D44" s="7"/>
      <c r="E44" s="7"/>
      <c r="F44" s="7"/>
    </row>
    <row r="45" spans="1:6" ht="14.25">
      <c r="A45" s="7"/>
      <c r="B45" s="15"/>
      <c r="C45" s="7"/>
      <c r="D45" s="7"/>
      <c r="E45" s="7"/>
      <c r="F45" s="7"/>
    </row>
    <row r="46" spans="1:6" ht="14.25">
      <c r="A46" s="7"/>
      <c r="B46" s="15"/>
      <c r="C46" s="7"/>
      <c r="D46" s="7"/>
      <c r="E46" s="7"/>
      <c r="F46" s="7"/>
    </row>
    <row r="47" spans="1:6" ht="14.25">
      <c r="A47" s="7"/>
      <c r="B47" s="15"/>
      <c r="C47" s="7"/>
      <c r="D47" s="7"/>
      <c r="E47" s="7"/>
      <c r="F47" s="7"/>
    </row>
    <row r="48" spans="1:6" ht="14.25">
      <c r="A48" s="7"/>
      <c r="B48" s="15"/>
      <c r="C48" s="7"/>
      <c r="D48" s="7"/>
      <c r="E48" s="7"/>
      <c r="F48" s="7"/>
    </row>
    <row r="49" spans="1:6" ht="14.25">
      <c r="A49" s="7"/>
      <c r="B49" s="15"/>
      <c r="C49" s="7"/>
      <c r="D49" s="7"/>
      <c r="E49" s="7"/>
      <c r="F49" s="7"/>
    </row>
    <row r="50" spans="1:6" ht="14.25">
      <c r="A50" s="7"/>
      <c r="B50" s="15"/>
      <c r="C50" s="7"/>
      <c r="D50" s="7"/>
      <c r="E50" s="7"/>
      <c r="F50" s="7"/>
    </row>
    <row r="51" spans="1:6" ht="14.25">
      <c r="A51" s="7"/>
      <c r="B51" s="15"/>
      <c r="C51" s="7"/>
      <c r="D51" s="7"/>
      <c r="E51" s="7"/>
      <c r="F51" s="7"/>
    </row>
    <row r="52" spans="1:6" ht="14.25">
      <c r="A52" s="7"/>
      <c r="B52" s="15"/>
      <c r="C52" s="7"/>
      <c r="D52" s="7"/>
      <c r="E52" s="7"/>
      <c r="F52" s="7"/>
    </row>
    <row r="53" spans="1:6" ht="14.25">
      <c r="A53" s="7"/>
      <c r="B53" s="15"/>
      <c r="C53" s="7"/>
      <c r="D53" s="7"/>
      <c r="E53" s="7"/>
      <c r="F53" s="7"/>
    </row>
    <row r="54" spans="1:6" ht="14.25">
      <c r="A54" s="7"/>
      <c r="B54" s="7"/>
      <c r="C54" s="7"/>
      <c r="D54" s="7"/>
      <c r="E54" s="7"/>
      <c r="F54" s="7"/>
    </row>
    <row r="55" spans="1:6" ht="14.25">
      <c r="A55" s="7"/>
      <c r="B55" s="7"/>
      <c r="C55" s="7"/>
      <c r="D55" s="7"/>
      <c r="E55" s="7"/>
      <c r="F55" s="7"/>
    </row>
    <row r="56" spans="1:6" ht="14.25">
      <c r="A56" s="7"/>
      <c r="B56" s="7"/>
      <c r="C56" s="7"/>
      <c r="D56" s="7"/>
      <c r="E56" s="7"/>
      <c r="F56" s="7"/>
    </row>
    <row r="57" spans="1:6" ht="14.25">
      <c r="A57" s="7"/>
      <c r="B57" s="7"/>
      <c r="C57" s="7"/>
      <c r="D57" s="7"/>
      <c r="E57" s="7"/>
      <c r="F57" s="7"/>
    </row>
    <row r="58" spans="1:6" ht="14.25">
      <c r="A58" s="7"/>
      <c r="B58" s="7"/>
      <c r="C58" s="7"/>
      <c r="D58" s="7"/>
      <c r="E58" s="7"/>
      <c r="F58" s="7"/>
    </row>
    <row r="59" spans="1:6" ht="14.25">
      <c r="A59" s="7"/>
      <c r="B59" s="7"/>
      <c r="C59" s="7"/>
      <c r="D59" s="7"/>
      <c r="E59" s="7"/>
      <c r="F59" s="7"/>
    </row>
    <row r="60" spans="1:6" ht="14.25">
      <c r="A60" s="7"/>
      <c r="B60" s="7"/>
      <c r="C60" s="7"/>
      <c r="D60" s="7"/>
      <c r="E60" s="7"/>
      <c r="F60" s="7"/>
    </row>
    <row r="61" spans="1:6" ht="14.25">
      <c r="A61" s="7"/>
      <c r="B61" s="7"/>
      <c r="C61" s="7"/>
      <c r="D61" s="7"/>
      <c r="E61" s="7"/>
      <c r="F61" s="7"/>
    </row>
    <row r="62" spans="1:6" ht="14.25">
      <c r="A62" s="7"/>
      <c r="B62" s="7"/>
      <c r="C62" s="7"/>
      <c r="D62" s="7"/>
      <c r="E62" s="7"/>
      <c r="F62" s="7"/>
    </row>
    <row r="63" spans="1:6" ht="14.25">
      <c r="A63" s="7"/>
      <c r="B63" s="7"/>
      <c r="C63" s="7"/>
      <c r="D63" s="7"/>
      <c r="E63" s="7"/>
      <c r="F63" s="7"/>
    </row>
    <row r="64" spans="1:6" ht="14.25">
      <c r="A64" s="7"/>
      <c r="B64" s="7"/>
      <c r="C64" s="7"/>
      <c r="D64" s="7"/>
      <c r="E64" s="7"/>
      <c r="F64" s="7"/>
    </row>
    <row r="65" spans="1:6" ht="14.25">
      <c r="A65" s="7"/>
      <c r="B65" s="7"/>
      <c r="C65" s="7"/>
      <c r="D65" s="7"/>
      <c r="E65" s="7"/>
      <c r="F65" s="7"/>
    </row>
    <row r="66" spans="1:6" ht="14.25">
      <c r="A66" s="7"/>
      <c r="B66" s="7"/>
      <c r="C66" s="7"/>
      <c r="D66" s="7"/>
      <c r="E66" s="7"/>
      <c r="F66" s="7"/>
    </row>
    <row r="67" spans="1:6" ht="14.25">
      <c r="A67" s="7"/>
      <c r="B67" s="7"/>
      <c r="C67" s="7"/>
      <c r="D67" s="7"/>
      <c r="E67" s="7"/>
      <c r="F67" s="7"/>
    </row>
    <row r="68" spans="1:6" ht="14.25">
      <c r="A68" s="7"/>
      <c r="B68" s="7"/>
      <c r="C68" s="7"/>
      <c r="D68" s="7"/>
      <c r="E68" s="7"/>
      <c r="F68" s="7"/>
    </row>
    <row r="69" spans="1:6" ht="14.25">
      <c r="A69" s="7"/>
      <c r="B69" s="7"/>
      <c r="C69" s="7"/>
      <c r="D69" s="7"/>
      <c r="E69" s="7"/>
      <c r="F69" s="7"/>
    </row>
    <row r="70" spans="1:6" ht="14.25">
      <c r="A70" s="7"/>
      <c r="B70" s="7"/>
      <c r="C70" s="7"/>
      <c r="D70" s="7"/>
      <c r="E70" s="7"/>
      <c r="F70" s="7"/>
    </row>
    <row r="71" spans="1:6" ht="14.25">
      <c r="A71" s="7"/>
      <c r="B71" s="7"/>
      <c r="C71" s="7"/>
      <c r="D71" s="7"/>
      <c r="E71" s="7"/>
      <c r="F71" s="7"/>
    </row>
    <row r="72" spans="1:6" ht="14.25">
      <c r="A72" s="7"/>
      <c r="B72" s="7"/>
      <c r="C72" s="7"/>
      <c r="D72" s="7"/>
      <c r="E72" s="7"/>
      <c r="F72" s="7"/>
    </row>
    <row r="73" spans="1:6" ht="14.25">
      <c r="A73" s="7"/>
      <c r="B73" s="7"/>
      <c r="C73" s="7"/>
      <c r="D73" s="7"/>
      <c r="E73" s="7"/>
      <c r="F73" s="7"/>
    </row>
    <row r="74" spans="1:6" ht="14.25">
      <c r="A74" s="7"/>
      <c r="B74" s="7"/>
      <c r="C74" s="7"/>
      <c r="D74" s="7"/>
      <c r="E74" s="7"/>
      <c r="F74" s="7"/>
    </row>
    <row r="75" spans="1:6" ht="14.25">
      <c r="A75" s="7"/>
      <c r="B75" s="7"/>
      <c r="C75" s="7"/>
      <c r="D75" s="7"/>
      <c r="E75" s="7"/>
      <c r="F75" s="7"/>
    </row>
    <row r="76" spans="1:6" ht="14.25">
      <c r="A76" s="7"/>
      <c r="B76" s="7"/>
      <c r="C76" s="7"/>
      <c r="D76" s="7"/>
      <c r="E76" s="7"/>
      <c r="F76" s="7"/>
    </row>
    <row r="77" spans="1:6" ht="14.25">
      <c r="A77" s="7"/>
      <c r="B77" s="7"/>
      <c r="C77" s="7"/>
      <c r="D77" s="7"/>
      <c r="E77" s="7"/>
      <c r="F77" s="7"/>
    </row>
    <row r="78" spans="1:6" ht="14.25">
      <c r="A78" s="7"/>
      <c r="B78" s="7"/>
      <c r="C78" s="7"/>
      <c r="D78" s="7"/>
      <c r="E78" s="7"/>
      <c r="F78" s="7"/>
    </row>
    <row r="79" spans="1:6" ht="14.25">
      <c r="A79" s="7"/>
      <c r="B79" s="7"/>
      <c r="C79" s="7"/>
      <c r="D79" s="7"/>
      <c r="E79" s="7"/>
      <c r="F79" s="7"/>
    </row>
    <row r="80" spans="1:6" ht="14.25">
      <c r="A80" s="7"/>
      <c r="B80" s="7"/>
      <c r="C80" s="7"/>
      <c r="D80" s="7"/>
      <c r="E80" s="7"/>
      <c r="F80" s="7"/>
    </row>
    <row r="81" spans="1:6" ht="14.25">
      <c r="A81" s="7"/>
      <c r="B81" s="7"/>
      <c r="C81" s="7"/>
      <c r="D81" s="7"/>
      <c r="E81" s="7"/>
      <c r="F81" s="7"/>
    </row>
    <row r="82" spans="1:6" ht="14.25">
      <c r="A82" s="7"/>
      <c r="B82" s="7"/>
      <c r="C82" s="7"/>
      <c r="D82" s="7"/>
      <c r="E82" s="7"/>
      <c r="F82" s="7"/>
    </row>
    <row r="83" spans="1:6" ht="14.25">
      <c r="A83" s="7"/>
      <c r="B83" s="7"/>
      <c r="C83" s="7"/>
      <c r="D83" s="7"/>
      <c r="E83" s="7"/>
      <c r="F83" s="7"/>
    </row>
    <row r="84" spans="1:6" ht="14.25">
      <c r="A84" s="7"/>
      <c r="B84" s="7"/>
      <c r="C84" s="7"/>
      <c r="D84" s="7"/>
      <c r="E84" s="7"/>
      <c r="F84" s="7"/>
    </row>
    <row r="85" spans="1:6" ht="14.25">
      <c r="A85" s="7"/>
      <c r="B85" s="7"/>
      <c r="C85" s="7"/>
      <c r="D85" s="7"/>
      <c r="E85" s="7"/>
      <c r="F85" s="7"/>
    </row>
    <row r="86" spans="1:6" ht="14.25">
      <c r="A86" s="7"/>
      <c r="B86" s="7"/>
      <c r="C86" s="7"/>
      <c r="D86" s="7"/>
      <c r="E86" s="7"/>
      <c r="F86" s="7"/>
    </row>
    <row r="87" spans="1:6" ht="14.25">
      <c r="A87" s="7"/>
      <c r="B87" s="7"/>
      <c r="C87" s="7"/>
      <c r="D87" s="7"/>
      <c r="E87" s="7"/>
      <c r="F87" s="7"/>
    </row>
    <row r="88" spans="1:6" ht="14.25">
      <c r="A88" s="7"/>
      <c r="B88" s="7"/>
      <c r="C88" s="7"/>
      <c r="D88" s="7"/>
      <c r="E88" s="7"/>
      <c r="F88" s="7"/>
    </row>
    <row r="89" spans="1:6" ht="14.25">
      <c r="A89" s="7"/>
      <c r="B89" s="7"/>
      <c r="C89" s="7"/>
      <c r="D89" s="7"/>
      <c r="E89" s="7"/>
      <c r="F89" s="7"/>
    </row>
    <row r="90" spans="1:6" ht="14.25">
      <c r="A90" s="7"/>
      <c r="B90" s="7"/>
      <c r="C90" s="7"/>
      <c r="D90" s="7"/>
      <c r="E90" s="7"/>
      <c r="F90" s="7"/>
    </row>
    <row r="91" spans="1:6" ht="14.25">
      <c r="A91" s="7"/>
      <c r="B91" s="7"/>
      <c r="C91" s="7"/>
      <c r="D91" s="7"/>
      <c r="E91" s="7"/>
      <c r="F91" s="7"/>
    </row>
    <row r="92" spans="1:6" ht="14.25">
      <c r="A92" s="7"/>
      <c r="B92" s="7"/>
      <c r="C92" s="7"/>
      <c r="D92" s="7"/>
      <c r="E92" s="7"/>
      <c r="F92" s="7"/>
    </row>
    <row r="93" spans="1:6" ht="14.25">
      <c r="A93" s="7"/>
      <c r="B93" s="7"/>
      <c r="C93" s="7"/>
      <c r="D93" s="7"/>
      <c r="E93" s="7"/>
      <c r="F93" s="7"/>
    </row>
    <row r="94" spans="1:6" ht="14.25">
      <c r="A94" s="7"/>
      <c r="B94" s="7"/>
      <c r="C94" s="7"/>
      <c r="D94" s="7"/>
      <c r="E94" s="7"/>
      <c r="F94" s="7"/>
    </row>
    <row r="95" spans="1:6" ht="14.25">
      <c r="A95" s="7"/>
      <c r="B95" s="7"/>
      <c r="C95" s="7"/>
      <c r="D95" s="7"/>
      <c r="E95" s="7"/>
      <c r="F95" s="7"/>
    </row>
    <row r="96" spans="1:6" ht="14.25">
      <c r="A96" s="7"/>
      <c r="B96" s="7"/>
      <c r="C96" s="7"/>
      <c r="D96" s="7"/>
      <c r="E96" s="7"/>
      <c r="F96" s="7"/>
    </row>
    <row r="97" spans="1:6" ht="14.25">
      <c r="A97" s="7"/>
      <c r="B97" s="7"/>
      <c r="C97" s="7"/>
      <c r="D97" s="7"/>
      <c r="E97" s="7"/>
      <c r="F97" s="7"/>
    </row>
    <row r="98" spans="1:6" ht="14.25">
      <c r="A98" s="7"/>
      <c r="B98" s="7"/>
      <c r="C98" s="7"/>
      <c r="D98" s="7"/>
      <c r="E98" s="7"/>
      <c r="F98" s="7"/>
    </row>
    <row r="99" spans="1:6" ht="14.25">
      <c r="A99" s="7"/>
      <c r="B99" s="7"/>
      <c r="C99" s="7"/>
      <c r="D99" s="7"/>
      <c r="E99" s="7"/>
      <c r="F99" s="7"/>
    </row>
    <row r="100" spans="1:6" ht="14.25">
      <c r="A100" s="7"/>
      <c r="B100" s="7"/>
      <c r="C100" s="7"/>
      <c r="D100" s="7"/>
      <c r="E100" s="7"/>
      <c r="F100" s="7"/>
    </row>
    <row r="101" spans="1:6" ht="14.25">
      <c r="A101" s="7"/>
      <c r="B101" s="7"/>
      <c r="C101" s="7"/>
      <c r="D101" s="7"/>
      <c r="E101" s="7"/>
      <c r="F101" s="7"/>
    </row>
    <row r="102" spans="1:6" ht="14.25">
      <c r="A102" s="7"/>
      <c r="B102" s="7"/>
      <c r="C102" s="7"/>
      <c r="D102" s="7"/>
      <c r="E102" s="7"/>
      <c r="F102" s="7"/>
    </row>
    <row r="103" spans="1:6" ht="14.25">
      <c r="A103" s="7"/>
      <c r="B103" s="7"/>
      <c r="C103" s="7"/>
      <c r="D103" s="7"/>
      <c r="E103" s="7"/>
      <c r="F103" s="7"/>
    </row>
    <row r="104" spans="1:6" ht="14.25">
      <c r="A104" s="7"/>
      <c r="B104" s="7"/>
      <c r="C104" s="7"/>
      <c r="D104" s="7"/>
      <c r="E104" s="7"/>
      <c r="F104" s="7"/>
    </row>
    <row r="105" spans="1:6" ht="14.25">
      <c r="A105" s="7"/>
      <c r="B105" s="7"/>
      <c r="C105" s="7"/>
      <c r="D105" s="7"/>
      <c r="E105" s="7"/>
      <c r="F105" s="7"/>
    </row>
    <row r="106" spans="1:6" ht="14.25">
      <c r="A106" s="7"/>
      <c r="B106" s="7"/>
      <c r="C106" s="7"/>
      <c r="D106" s="7"/>
      <c r="E106" s="7"/>
      <c r="F106" s="7"/>
    </row>
    <row r="107" spans="1:6" ht="14.25">
      <c r="A107" s="7"/>
      <c r="B107" s="7"/>
      <c r="C107" s="7"/>
      <c r="D107" s="7"/>
      <c r="E107" s="7"/>
      <c r="F107" s="7"/>
    </row>
    <row r="108" spans="1:6" ht="14.25">
      <c r="A108" s="7"/>
      <c r="B108" s="7"/>
      <c r="C108" s="7"/>
      <c r="D108" s="7"/>
      <c r="E108" s="7"/>
      <c r="F108" s="7"/>
    </row>
    <row r="109" spans="1:6" ht="14.25">
      <c r="A109" s="7"/>
      <c r="B109" s="7"/>
      <c r="C109" s="7"/>
      <c r="D109" s="7"/>
      <c r="E109" s="7"/>
      <c r="F109" s="7"/>
    </row>
    <row r="110" spans="1:6" ht="14.25">
      <c r="A110" s="7"/>
      <c r="B110" s="7"/>
      <c r="C110" s="7"/>
      <c r="D110" s="7"/>
      <c r="E110" s="7"/>
      <c r="F110" s="7"/>
    </row>
    <row r="111" spans="1:6" ht="14.25">
      <c r="A111" s="7"/>
      <c r="B111" s="7"/>
      <c r="C111" s="7"/>
      <c r="D111" s="7"/>
      <c r="E111" s="7"/>
      <c r="F111" s="7"/>
    </row>
    <row r="112" spans="1:6" ht="14.25">
      <c r="A112" s="7"/>
      <c r="B112" s="7"/>
      <c r="C112" s="7"/>
      <c r="D112" s="7"/>
      <c r="E112" s="7"/>
      <c r="F112" s="7"/>
    </row>
    <row r="113" spans="1:6" ht="14.25">
      <c r="A113" s="7"/>
      <c r="B113" s="7"/>
      <c r="C113" s="7"/>
      <c r="D113" s="7"/>
      <c r="E113" s="7"/>
      <c r="F113" s="7"/>
    </row>
    <row r="114" spans="1:6" ht="14.25">
      <c r="A114" s="7"/>
      <c r="B114" s="7"/>
      <c r="C114" s="7"/>
      <c r="D114" s="7"/>
      <c r="E114" s="7"/>
      <c r="F114" s="7"/>
    </row>
    <row r="115" spans="1:6" ht="14.25">
      <c r="A115" s="7"/>
      <c r="B115" s="7"/>
      <c r="C115" s="7"/>
      <c r="D115" s="7"/>
      <c r="E115" s="7"/>
      <c r="F115" s="7"/>
    </row>
    <row r="116" spans="1:6" ht="14.25">
      <c r="A116" s="7"/>
      <c r="B116" s="7"/>
      <c r="C116" s="7"/>
      <c r="D116" s="7"/>
      <c r="E116" s="7"/>
      <c r="F116" s="7"/>
    </row>
    <row r="117" spans="1:6" ht="14.25">
      <c r="A117" s="7"/>
      <c r="B117" s="7"/>
      <c r="C117" s="7"/>
      <c r="D117" s="7"/>
      <c r="E117" s="7"/>
      <c r="F117" s="7"/>
    </row>
    <row r="118" spans="1:6" ht="14.25">
      <c r="A118" s="7"/>
      <c r="B118" s="7"/>
      <c r="C118" s="7"/>
      <c r="D118" s="7"/>
      <c r="E118" s="7"/>
      <c r="F118" s="7"/>
    </row>
    <row r="119" spans="1:6" ht="14.25">
      <c r="A119" s="7"/>
      <c r="B119" s="7"/>
      <c r="C119" s="7"/>
      <c r="D119" s="7"/>
      <c r="E119" s="7"/>
      <c r="F119" s="7"/>
    </row>
    <row r="120" spans="1:6" ht="14.25">
      <c r="A120" s="7"/>
      <c r="B120" s="7"/>
      <c r="C120" s="7"/>
      <c r="D120" s="7"/>
      <c r="E120" s="7"/>
      <c r="F120" s="7"/>
    </row>
    <row r="121" spans="1:6" ht="14.25">
      <c r="A121" s="7"/>
      <c r="B121" s="7"/>
      <c r="C121" s="7"/>
      <c r="D121" s="7"/>
      <c r="E121" s="7"/>
      <c r="F121" s="7"/>
    </row>
    <row r="122" spans="1:6" ht="14.25">
      <c r="A122" s="7"/>
      <c r="B122" s="7"/>
      <c r="C122" s="7"/>
      <c r="D122" s="7"/>
      <c r="E122" s="7"/>
      <c r="F122" s="7"/>
    </row>
  </sheetData>
  <sheetProtection/>
  <mergeCells count="3">
    <mergeCell ref="A1:F1"/>
    <mergeCell ref="A35:F35"/>
    <mergeCell ref="D31:F31"/>
  </mergeCells>
  <conditionalFormatting sqref="E18">
    <cfRule type="iconSet" priority="3" dxfId="0">
      <iconSet iconSet="3Symbols2">
        <cfvo type="percent" val="0"/>
        <cfvo type="percent" val="33"/>
        <cfvo type="percent" val="67"/>
      </iconSet>
    </cfRule>
  </conditionalFormatting>
  <conditionalFormatting sqref="F18">
    <cfRule type="iconSet" priority="2" dxfId="0">
      <iconSet iconSet="3Symbols2">
        <cfvo type="percent" val="0"/>
        <cfvo type="percent" val="33"/>
        <cfvo type="percent" val="67"/>
      </iconSet>
    </cfRule>
  </conditionalFormatting>
  <conditionalFormatting sqref="D18">
    <cfRule type="iconSet" priority="1" dxfId="0">
      <iconSet iconSet="3Symbols2">
        <cfvo type="percent" val="0"/>
        <cfvo type="percent" val="33"/>
        <cfvo type="percent" val="67"/>
      </iconSet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="75" zoomScaleNormal="75" zoomScalePageLayoutView="0" workbookViewId="0" topLeftCell="A1">
      <selection activeCell="F16" sqref="F16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20.7109375" style="1" customWidth="1"/>
    <col min="5" max="5" width="21.8515625" style="1" customWidth="1"/>
    <col min="6" max="6" width="22.00390625" style="1" customWidth="1"/>
    <col min="7" max="7" width="17.140625" style="27" customWidth="1"/>
    <col min="8" max="16384" width="9.140625" style="1" customWidth="1"/>
  </cols>
  <sheetData>
    <row r="1" spans="1:6" ht="41.25" customHeight="1">
      <c r="A1" s="52" t="s">
        <v>63</v>
      </c>
      <c r="B1" s="52"/>
      <c r="C1" s="52"/>
      <c r="D1" s="52"/>
      <c r="E1" s="52"/>
      <c r="F1" s="52"/>
    </row>
    <row r="2" spans="1:6" ht="92.25" customHeight="1">
      <c r="A2" s="4" t="s">
        <v>10</v>
      </c>
      <c r="B2" s="4" t="s">
        <v>11</v>
      </c>
      <c r="C2" s="4" t="s">
        <v>12</v>
      </c>
      <c r="D2" s="19" t="s">
        <v>74</v>
      </c>
      <c r="E2" s="4" t="s">
        <v>72</v>
      </c>
      <c r="F2" s="4" t="s">
        <v>73</v>
      </c>
    </row>
    <row r="3" spans="1:6" ht="25.5" customHeight="1">
      <c r="A3" s="4">
        <v>1</v>
      </c>
      <c r="B3" s="5" t="s">
        <v>13</v>
      </c>
      <c r="C3" s="4" t="s">
        <v>14</v>
      </c>
      <c r="D3" s="22">
        <v>410</v>
      </c>
      <c r="E3" s="22">
        <v>410</v>
      </c>
      <c r="F3" s="22">
        <v>410</v>
      </c>
    </row>
    <row r="4" spans="1:6" ht="58.5" customHeight="1">
      <c r="A4" s="4">
        <v>2</v>
      </c>
      <c r="B4" s="5" t="s">
        <v>66</v>
      </c>
      <c r="C4" s="4" t="s">
        <v>14</v>
      </c>
      <c r="D4" s="22">
        <f>'[4]Год'!$H$12-'[4]Год'!$H$14</f>
        <v>392.6465</v>
      </c>
      <c r="E4" s="22">
        <v>361.325</v>
      </c>
      <c r="F4" s="22">
        <v>362.2833333333333</v>
      </c>
    </row>
    <row r="5" spans="1:6" ht="21.75" customHeight="1">
      <c r="A5" s="4">
        <v>3</v>
      </c>
      <c r="B5" s="5" t="s">
        <v>16</v>
      </c>
      <c r="C5" s="4" t="s">
        <v>17</v>
      </c>
      <c r="D5" s="22">
        <f>'[6]4'!$J$8</f>
        <v>1043.203336</v>
      </c>
      <c r="E5" s="22">
        <v>1052</v>
      </c>
      <c r="F5" s="22">
        <v>1057</v>
      </c>
    </row>
    <row r="6" spans="1:6" ht="29.25" customHeight="1">
      <c r="A6" s="4">
        <v>4</v>
      </c>
      <c r="B6" s="5" t="s">
        <v>18</v>
      </c>
      <c r="C6" s="4" t="s">
        <v>17</v>
      </c>
      <c r="D6" s="22">
        <f>'[6]4'!$J$23</f>
        <v>897.3285159000002</v>
      </c>
      <c r="E6" s="22">
        <v>901.7744</v>
      </c>
      <c r="F6" s="22">
        <v>908.1493034756878</v>
      </c>
    </row>
    <row r="7" spans="1:6" ht="24.75" customHeight="1">
      <c r="A7" s="4">
        <v>5</v>
      </c>
      <c r="B7" s="5" t="s">
        <v>19</v>
      </c>
      <c r="C7" s="4" t="s">
        <v>20</v>
      </c>
      <c r="D7" s="22">
        <f>'[6]4'!$J$27</f>
        <v>1567.439</v>
      </c>
      <c r="E7" s="22">
        <v>1460.32</v>
      </c>
      <c r="F7" s="22">
        <v>1624.5939999999996</v>
      </c>
    </row>
    <row r="8" spans="1:6" ht="24" customHeight="1">
      <c r="A8" s="4">
        <v>6</v>
      </c>
      <c r="B8" s="5" t="s">
        <v>21</v>
      </c>
      <c r="C8" s="4" t="s">
        <v>20</v>
      </c>
      <c r="D8" s="22">
        <f>'[6]4'!$J$27-'[6]4'!$J$29</f>
        <v>1561.981</v>
      </c>
      <c r="E8" s="22">
        <v>1454.147</v>
      </c>
      <c r="F8" s="22">
        <v>1618.4016666666662</v>
      </c>
    </row>
    <row r="9" spans="1:7" ht="21.75" customHeight="1">
      <c r="A9" s="4">
        <v>7</v>
      </c>
      <c r="B9" s="6" t="s">
        <v>22</v>
      </c>
      <c r="C9" s="4" t="s">
        <v>23</v>
      </c>
      <c r="D9" s="54">
        <f>D10+D11</f>
        <v>2841.81811394</v>
      </c>
      <c r="E9" s="54">
        <f>2996054.90433025/1000</f>
        <v>2996.05490433025</v>
      </c>
      <c r="F9" s="54">
        <f>3110419.82220759/1000</f>
        <v>3110.41982220759</v>
      </c>
      <c r="G9" s="28"/>
    </row>
    <row r="10" spans="1:7" ht="24.75" customHeight="1">
      <c r="A10" s="4" t="s">
        <v>24</v>
      </c>
      <c r="B10" s="6" t="s">
        <v>25</v>
      </c>
      <c r="C10" s="4" t="s">
        <v>23</v>
      </c>
      <c r="D10" s="23">
        <f>'[7]12мес'!$T$11/1000</f>
        <v>1637.8603618199998</v>
      </c>
      <c r="E10" s="23">
        <f>1719934.9063965/1000</f>
        <v>1719.9349063965</v>
      </c>
      <c r="F10" s="23">
        <f>1794218.34044151/1000</f>
        <v>1794.21834044151</v>
      </c>
      <c r="G10" s="28"/>
    </row>
    <row r="11" spans="1:7" ht="21.75" customHeight="1">
      <c r="A11" s="4" t="s">
        <v>26</v>
      </c>
      <c r="B11" s="6" t="s">
        <v>27</v>
      </c>
      <c r="C11" s="4" t="s">
        <v>23</v>
      </c>
      <c r="D11" s="23">
        <f>'[7]12мес'!$T$17/1000</f>
        <v>1203.9577521200001</v>
      </c>
      <c r="E11" s="23">
        <f>1276119.99793375/1000</f>
        <v>1276.11999793375</v>
      </c>
      <c r="F11" s="23">
        <f>1316201.48176608/1000</f>
        <v>1316.20148176608</v>
      </c>
      <c r="G11" s="28"/>
    </row>
    <row r="12" spans="1:6" ht="30">
      <c r="A12" s="4" t="s">
        <v>28</v>
      </c>
      <c r="B12" s="6" t="s">
        <v>54</v>
      </c>
      <c r="C12" s="4" t="s">
        <v>23</v>
      </c>
      <c r="D12" s="22"/>
      <c r="E12" s="23"/>
      <c r="F12" s="23"/>
    </row>
    <row r="13" spans="1:7" ht="14.25">
      <c r="A13" s="4"/>
      <c r="B13" s="5"/>
      <c r="C13" s="4"/>
      <c r="D13" s="23"/>
      <c r="E13" s="23"/>
      <c r="F13" s="23"/>
      <c r="G13" s="29"/>
    </row>
    <row r="14" spans="1:6" ht="14.25">
      <c r="A14" s="4" t="s">
        <v>29</v>
      </c>
      <c r="B14" s="5" t="s">
        <v>30</v>
      </c>
      <c r="C14" s="4" t="s">
        <v>23</v>
      </c>
      <c r="D14" s="23">
        <f>'[7]12мес'!$T$91/1000</f>
        <v>1179.8143484603897</v>
      </c>
      <c r="E14" s="23">
        <f>1717616.21340252/1000</f>
        <v>1717.6162134025199</v>
      </c>
      <c r="F14" s="23">
        <f>1791731.09116623/1000</f>
        <v>1791.7310911662298</v>
      </c>
    </row>
    <row r="15" spans="1:6" ht="14.25">
      <c r="A15" s="4"/>
      <c r="B15" s="5" t="s">
        <v>31</v>
      </c>
      <c r="C15" s="4" t="s">
        <v>32</v>
      </c>
      <c r="D15" s="55"/>
      <c r="E15" s="55">
        <v>314.5</v>
      </c>
      <c r="F15" s="55">
        <v>314.52284905441724</v>
      </c>
    </row>
    <row r="16" spans="1:6" ht="14.25">
      <c r="A16" s="4" t="s">
        <v>33</v>
      </c>
      <c r="B16" s="5" t="s">
        <v>52</v>
      </c>
      <c r="C16" s="4" t="s">
        <v>23</v>
      </c>
      <c r="D16" s="23">
        <f>'[7]12мес'!$U$91/1000</f>
        <v>961.0092369896101</v>
      </c>
      <c r="E16" s="23">
        <f>1218585.86843525/1000</f>
        <v>1218.58586843525</v>
      </c>
      <c r="F16" s="23">
        <f>1396418.11579605/1000</f>
        <v>1396.41811579605</v>
      </c>
    </row>
    <row r="17" spans="1:6" ht="14.25">
      <c r="A17" s="4"/>
      <c r="B17" s="5" t="s">
        <v>37</v>
      </c>
      <c r="C17" s="4" t="s">
        <v>34</v>
      </c>
      <c r="D17" s="55"/>
      <c r="E17" s="55">
        <v>138.4</v>
      </c>
      <c r="F17" s="55">
        <v>138.36487893064535</v>
      </c>
    </row>
    <row r="18" spans="1:6" ht="48" customHeight="1">
      <c r="A18" s="4"/>
      <c r="B18" s="5" t="s">
        <v>35</v>
      </c>
      <c r="C18" s="4"/>
      <c r="D18" s="50" t="s">
        <v>70</v>
      </c>
      <c r="E18" s="50" t="s">
        <v>70</v>
      </c>
      <c r="F18" s="50" t="s">
        <v>70</v>
      </c>
    </row>
    <row r="19" spans="1:7" ht="15">
      <c r="A19" s="4">
        <v>11</v>
      </c>
      <c r="B19" s="6" t="s">
        <v>38</v>
      </c>
      <c r="C19" s="9" t="s">
        <v>23</v>
      </c>
      <c r="D19" s="23"/>
      <c r="E19" s="23">
        <v>2996.05490433025</v>
      </c>
      <c r="F19" s="23">
        <v>3110.41982220759</v>
      </c>
      <c r="G19" s="30"/>
    </row>
    <row r="20" spans="1:7" ht="14.25">
      <c r="A20" s="4" t="s">
        <v>39</v>
      </c>
      <c r="B20" s="5" t="s">
        <v>42</v>
      </c>
      <c r="C20" s="4" t="s">
        <v>23</v>
      </c>
      <c r="D20" s="23">
        <f>'[7]12мес'!$T$42/1000</f>
        <v>1591.8753828060442</v>
      </c>
      <c r="E20" s="23">
        <v>1719.9349063965</v>
      </c>
      <c r="F20" s="23">
        <v>1794.21834044151</v>
      </c>
      <c r="G20" s="30"/>
    </row>
    <row r="21" spans="1:7" ht="14.25">
      <c r="A21" s="4" t="s">
        <v>40</v>
      </c>
      <c r="B21" s="5" t="s">
        <v>43</v>
      </c>
      <c r="C21" s="4" t="s">
        <v>23</v>
      </c>
      <c r="D21" s="23"/>
      <c r="E21" s="23">
        <v>1276.11999793375</v>
      </c>
      <c r="F21" s="23">
        <v>1316.20148176608</v>
      </c>
      <c r="G21" s="28"/>
    </row>
    <row r="22" spans="1:6" ht="28.5">
      <c r="A22" s="4" t="s">
        <v>41</v>
      </c>
      <c r="B22" s="5" t="s">
        <v>58</v>
      </c>
      <c r="C22" s="4" t="s">
        <v>23</v>
      </c>
      <c r="D22" s="22"/>
      <c r="E22" s="22"/>
      <c r="F22" s="22"/>
    </row>
    <row r="23" spans="1:7" s="24" customFormat="1" ht="28.5">
      <c r="A23" s="20">
        <v>12</v>
      </c>
      <c r="B23" s="21" t="s">
        <v>45</v>
      </c>
      <c r="C23" s="20" t="s">
        <v>23</v>
      </c>
      <c r="D23" s="22"/>
      <c r="E23" s="23"/>
      <c r="F23" s="23"/>
      <c r="G23" s="46"/>
    </row>
    <row r="24" spans="1:9" s="24" customFormat="1" ht="14.25">
      <c r="A24" s="20" t="s">
        <v>46</v>
      </c>
      <c r="B24" s="21" t="s">
        <v>47</v>
      </c>
      <c r="C24" s="20" t="s">
        <v>23</v>
      </c>
      <c r="D24" s="23"/>
      <c r="E24" s="23"/>
      <c r="F24" s="23"/>
      <c r="G24" s="47"/>
      <c r="I24" s="39"/>
    </row>
    <row r="25" spans="1:7" s="24" customFormat="1" ht="14.25">
      <c r="A25" s="20"/>
      <c r="B25" s="21" t="s">
        <v>48</v>
      </c>
      <c r="C25" s="20" t="s">
        <v>23</v>
      </c>
      <c r="D25" s="22"/>
      <c r="E25" s="23"/>
      <c r="F25" s="23"/>
      <c r="G25" s="46"/>
    </row>
    <row r="26" spans="1:7" s="24" customFormat="1" ht="14.25">
      <c r="A26" s="20"/>
      <c r="B26" s="21"/>
      <c r="C26" s="20"/>
      <c r="D26" s="20"/>
      <c r="E26" s="23"/>
      <c r="F26" s="23"/>
      <c r="G26" s="46"/>
    </row>
    <row r="27" spans="1:10" ht="14.25">
      <c r="A27" s="4" t="s">
        <v>49</v>
      </c>
      <c r="B27" s="5" t="s">
        <v>55</v>
      </c>
      <c r="C27" s="4" t="s">
        <v>23</v>
      </c>
      <c r="D27" s="23">
        <f>D9-D20</f>
        <v>1249.9427311339557</v>
      </c>
      <c r="E27" s="23">
        <v>0</v>
      </c>
      <c r="F27" s="23">
        <v>0</v>
      </c>
      <c r="G27" s="48"/>
      <c r="J27" s="42"/>
    </row>
    <row r="28" spans="1:7" ht="14.25">
      <c r="A28" s="4"/>
      <c r="B28" s="5"/>
      <c r="C28" s="4"/>
      <c r="D28" s="20"/>
      <c r="E28" s="23"/>
      <c r="F28" s="23"/>
      <c r="G28" s="49"/>
    </row>
    <row r="29" spans="1:7" ht="28.5">
      <c r="A29" s="4" t="s">
        <v>50</v>
      </c>
      <c r="B29" s="5" t="s">
        <v>56</v>
      </c>
      <c r="C29" s="4" t="s">
        <v>57</v>
      </c>
      <c r="D29" s="56">
        <f>D27/D9</f>
        <v>0.43983910335520726</v>
      </c>
      <c r="E29" s="23">
        <v>0</v>
      </c>
      <c r="F29" s="23">
        <v>0</v>
      </c>
      <c r="G29" s="48"/>
    </row>
    <row r="30" spans="1:7" ht="14.25">
      <c r="A30" s="4"/>
      <c r="B30" s="5"/>
      <c r="C30" s="4"/>
      <c r="D30" s="20"/>
      <c r="E30" s="20"/>
      <c r="F30" s="20"/>
      <c r="G30" s="48"/>
    </row>
    <row r="31" spans="1:7" ht="71.25" customHeight="1">
      <c r="A31" s="4" t="s">
        <v>51</v>
      </c>
      <c r="B31" s="5" t="s">
        <v>53</v>
      </c>
      <c r="C31" s="4"/>
      <c r="D31" s="57" t="s">
        <v>75</v>
      </c>
      <c r="E31" s="58"/>
      <c r="F31" s="59"/>
      <c r="G31" s="48"/>
    </row>
    <row r="32" spans="1:6" ht="14.25">
      <c r="A32" s="7"/>
      <c r="B32" s="8"/>
      <c r="C32" s="7"/>
      <c r="D32" s="7"/>
      <c r="E32" s="7"/>
      <c r="F32" s="7"/>
    </row>
    <row r="33" spans="1:6" ht="14.25">
      <c r="A33" s="17" t="s">
        <v>60</v>
      </c>
      <c r="B33" s="12"/>
      <c r="C33" s="13"/>
      <c r="D33" s="13"/>
      <c r="E33" s="13"/>
      <c r="F33" s="7"/>
    </row>
    <row r="34" spans="1:8" s="11" customFormat="1" ht="14.25" customHeight="1">
      <c r="A34" s="12"/>
      <c r="B34" s="13"/>
      <c r="C34" s="13"/>
      <c r="D34" s="13"/>
      <c r="E34" s="13"/>
      <c r="F34" s="10"/>
      <c r="G34" s="32"/>
      <c r="H34" s="10"/>
    </row>
    <row r="35" spans="1:8" s="11" customFormat="1" ht="29.25" customHeight="1">
      <c r="A35" s="53"/>
      <c r="B35" s="53"/>
      <c r="C35" s="53"/>
      <c r="D35" s="53"/>
      <c r="E35" s="53"/>
      <c r="F35" s="53"/>
      <c r="G35" s="32"/>
      <c r="H35" s="10"/>
    </row>
    <row r="36" spans="1:8" s="11" customFormat="1" ht="11.25">
      <c r="A36" s="12"/>
      <c r="B36" s="12"/>
      <c r="C36" s="10"/>
      <c r="D36" s="10"/>
      <c r="E36" s="10"/>
      <c r="F36" s="10"/>
      <c r="G36" s="32"/>
      <c r="H36" s="10"/>
    </row>
    <row r="37" spans="1:8" s="11" customFormat="1" ht="11.25">
      <c r="A37" s="12"/>
      <c r="B37" s="12"/>
      <c r="C37" s="10"/>
      <c r="D37" s="10"/>
      <c r="E37" s="10"/>
      <c r="F37" s="10"/>
      <c r="G37" s="32"/>
      <c r="H37" s="10"/>
    </row>
    <row r="38" spans="1:6" ht="14.25">
      <c r="A38" s="7"/>
      <c r="B38" s="8"/>
      <c r="C38" s="7"/>
      <c r="D38" s="7"/>
      <c r="E38" s="7"/>
      <c r="F38" s="7"/>
    </row>
    <row r="39" spans="1:6" ht="14.25">
      <c r="A39" s="7"/>
      <c r="B39" s="8"/>
      <c r="C39" s="7"/>
      <c r="D39" s="7"/>
      <c r="E39" s="7"/>
      <c r="F39" s="7"/>
    </row>
    <row r="40" spans="1:6" ht="14.25">
      <c r="A40" s="7"/>
      <c r="B40" s="8"/>
      <c r="C40" s="7"/>
      <c r="D40" s="7"/>
      <c r="E40" s="7"/>
      <c r="F40" s="7"/>
    </row>
    <row r="41" spans="1:6" ht="14.25">
      <c r="A41" s="7"/>
      <c r="B41" s="8"/>
      <c r="C41" s="7"/>
      <c r="D41" s="7"/>
      <c r="E41" s="7"/>
      <c r="F41" s="7"/>
    </row>
    <row r="42" spans="1:6" ht="14.25">
      <c r="A42" s="7"/>
      <c r="B42" s="8"/>
      <c r="C42" s="7"/>
      <c r="D42" s="7"/>
      <c r="E42" s="7"/>
      <c r="F42" s="7"/>
    </row>
    <row r="43" spans="1:6" ht="14.25">
      <c r="A43" s="7"/>
      <c r="B43" s="8"/>
      <c r="C43" s="7"/>
      <c r="D43" s="7"/>
      <c r="E43" s="7"/>
      <c r="F43" s="7"/>
    </row>
    <row r="44" spans="1:6" ht="14.25">
      <c r="A44" s="7"/>
      <c r="B44" s="8"/>
      <c r="C44" s="7"/>
      <c r="D44" s="7"/>
      <c r="E44" s="7"/>
      <c r="F44" s="7"/>
    </row>
    <row r="45" spans="1:6" ht="14.25">
      <c r="A45" s="7"/>
      <c r="B45" s="8"/>
      <c r="C45" s="7"/>
      <c r="D45" s="7"/>
      <c r="E45" s="7"/>
      <c r="F45" s="7"/>
    </row>
    <row r="46" spans="1:6" ht="14.25">
      <c r="A46" s="7"/>
      <c r="B46" s="8"/>
      <c r="C46" s="7"/>
      <c r="D46" s="7"/>
      <c r="E46" s="7"/>
      <c r="F46" s="7"/>
    </row>
    <row r="47" spans="1:6" ht="14.25">
      <c r="A47" s="7"/>
      <c r="B47" s="8"/>
      <c r="C47" s="7"/>
      <c r="D47" s="7"/>
      <c r="E47" s="7"/>
      <c r="F47" s="7"/>
    </row>
    <row r="48" spans="1:6" ht="14.25">
      <c r="A48" s="7"/>
      <c r="B48" s="8"/>
      <c r="C48" s="7"/>
      <c r="D48" s="7"/>
      <c r="E48" s="7"/>
      <c r="F48" s="7"/>
    </row>
    <row r="49" spans="1:6" ht="14.25">
      <c r="A49" s="7"/>
      <c r="B49" s="8"/>
      <c r="C49" s="7"/>
      <c r="D49" s="7"/>
      <c r="E49" s="7"/>
      <c r="F49" s="7"/>
    </row>
    <row r="50" spans="1:6" ht="14.25">
      <c r="A50" s="7"/>
      <c r="B50" s="8"/>
      <c r="C50" s="7"/>
      <c r="D50" s="7"/>
      <c r="E50" s="7"/>
      <c r="F50" s="7"/>
    </row>
    <row r="51" spans="1:6" ht="14.25">
      <c r="A51" s="7"/>
      <c r="B51" s="8"/>
      <c r="C51" s="7"/>
      <c r="D51" s="7"/>
      <c r="E51" s="7"/>
      <c r="F51" s="7"/>
    </row>
    <row r="52" spans="1:6" ht="14.25">
      <c r="A52" s="7"/>
      <c r="B52" s="8"/>
      <c r="C52" s="7"/>
      <c r="D52" s="7"/>
      <c r="E52" s="7"/>
      <c r="F52" s="7"/>
    </row>
    <row r="53" spans="1:6" ht="14.25">
      <c r="A53" s="7"/>
      <c r="B53" s="8"/>
      <c r="C53" s="7"/>
      <c r="D53" s="7"/>
      <c r="E53" s="7"/>
      <c r="F53" s="7"/>
    </row>
    <row r="54" spans="1:6" ht="14.25">
      <c r="A54" s="7"/>
      <c r="B54" s="7"/>
      <c r="C54" s="7"/>
      <c r="D54" s="7"/>
      <c r="E54" s="7"/>
      <c r="F54" s="7"/>
    </row>
    <row r="55" spans="1:6" ht="14.25">
      <c r="A55" s="7"/>
      <c r="B55" s="7"/>
      <c r="C55" s="7"/>
      <c r="D55" s="7"/>
      <c r="E55" s="7"/>
      <c r="F55" s="7"/>
    </row>
    <row r="56" spans="1:6" ht="14.25">
      <c r="A56" s="7"/>
      <c r="B56" s="7"/>
      <c r="C56" s="7"/>
      <c r="D56" s="7"/>
      <c r="E56" s="7"/>
      <c r="F56" s="7"/>
    </row>
    <row r="57" spans="1:6" ht="14.25">
      <c r="A57" s="7"/>
      <c r="B57" s="7"/>
      <c r="C57" s="7"/>
      <c r="D57" s="7"/>
      <c r="E57" s="7"/>
      <c r="F57" s="7"/>
    </row>
    <row r="58" spans="1:6" ht="14.25">
      <c r="A58" s="7"/>
      <c r="B58" s="7"/>
      <c r="C58" s="7"/>
      <c r="D58" s="7"/>
      <c r="E58" s="7"/>
      <c r="F58" s="7"/>
    </row>
    <row r="59" spans="1:6" ht="14.25">
      <c r="A59" s="7"/>
      <c r="B59" s="7"/>
      <c r="C59" s="7"/>
      <c r="D59" s="7"/>
      <c r="E59" s="7"/>
      <c r="F59" s="7"/>
    </row>
    <row r="60" spans="1:6" ht="14.25">
      <c r="A60" s="7"/>
      <c r="B60" s="7"/>
      <c r="C60" s="7"/>
      <c r="D60" s="7"/>
      <c r="E60" s="7"/>
      <c r="F60" s="7"/>
    </row>
    <row r="61" spans="1:6" ht="14.25">
      <c r="A61" s="7"/>
      <c r="B61" s="7"/>
      <c r="C61" s="7"/>
      <c r="D61" s="7"/>
      <c r="E61" s="7"/>
      <c r="F61" s="7"/>
    </row>
    <row r="62" spans="1:6" ht="14.25">
      <c r="A62" s="7"/>
      <c r="B62" s="7"/>
      <c r="C62" s="7"/>
      <c r="D62" s="7"/>
      <c r="E62" s="7"/>
      <c r="F62" s="7"/>
    </row>
    <row r="63" spans="1:6" ht="14.25">
      <c r="A63" s="7"/>
      <c r="B63" s="7"/>
      <c r="C63" s="7"/>
      <c r="D63" s="7"/>
      <c r="E63" s="7"/>
      <c r="F63" s="7"/>
    </row>
    <row r="64" spans="1:6" ht="14.25">
      <c r="A64" s="7"/>
      <c r="B64" s="7"/>
      <c r="C64" s="7"/>
      <c r="D64" s="7"/>
      <c r="E64" s="7"/>
      <c r="F64" s="7"/>
    </row>
    <row r="65" spans="1:6" ht="14.25">
      <c r="A65" s="7"/>
      <c r="B65" s="7"/>
      <c r="C65" s="7"/>
      <c r="D65" s="7"/>
      <c r="E65" s="7"/>
      <c r="F65" s="7"/>
    </row>
    <row r="66" spans="1:6" ht="14.25">
      <c r="A66" s="7"/>
      <c r="B66" s="7"/>
      <c r="C66" s="7"/>
      <c r="D66" s="7"/>
      <c r="E66" s="7"/>
      <c r="F66" s="7"/>
    </row>
    <row r="67" spans="1:6" ht="14.25">
      <c r="A67" s="7"/>
      <c r="B67" s="7"/>
      <c r="C67" s="7"/>
      <c r="D67" s="7"/>
      <c r="E67" s="7"/>
      <c r="F67" s="7"/>
    </row>
    <row r="68" spans="1:6" ht="14.25">
      <c r="A68" s="7"/>
      <c r="B68" s="7"/>
      <c r="C68" s="7"/>
      <c r="D68" s="7"/>
      <c r="E68" s="7"/>
      <c r="F68" s="7"/>
    </row>
    <row r="69" spans="1:6" ht="14.25">
      <c r="A69" s="7"/>
      <c r="B69" s="7"/>
      <c r="C69" s="7"/>
      <c r="D69" s="7"/>
      <c r="E69" s="7"/>
      <c r="F69" s="7"/>
    </row>
    <row r="70" spans="1:6" ht="14.25">
      <c r="A70" s="7"/>
      <c r="B70" s="7"/>
      <c r="C70" s="7"/>
      <c r="D70" s="7"/>
      <c r="E70" s="7"/>
      <c r="F70" s="7"/>
    </row>
    <row r="71" spans="1:6" ht="14.25">
      <c r="A71" s="7"/>
      <c r="B71" s="7"/>
      <c r="C71" s="7"/>
      <c r="D71" s="7"/>
      <c r="E71" s="7"/>
      <c r="F71" s="7"/>
    </row>
    <row r="72" spans="1:6" ht="14.25">
      <c r="A72" s="7"/>
      <c r="B72" s="7"/>
      <c r="C72" s="7"/>
      <c r="D72" s="7"/>
      <c r="E72" s="7"/>
      <c r="F72" s="7"/>
    </row>
    <row r="73" spans="1:6" ht="14.25">
      <c r="A73" s="7"/>
      <c r="B73" s="7"/>
      <c r="C73" s="7"/>
      <c r="D73" s="7"/>
      <c r="E73" s="7"/>
      <c r="F73" s="7"/>
    </row>
    <row r="74" spans="1:6" ht="14.25">
      <c r="A74" s="7"/>
      <c r="B74" s="7"/>
      <c r="C74" s="7"/>
      <c r="D74" s="7"/>
      <c r="E74" s="7"/>
      <c r="F74" s="7"/>
    </row>
    <row r="75" spans="1:6" ht="14.25">
      <c r="A75" s="7"/>
      <c r="B75" s="7"/>
      <c r="C75" s="7"/>
      <c r="D75" s="7"/>
      <c r="E75" s="7"/>
      <c r="F75" s="7"/>
    </row>
    <row r="76" spans="1:6" ht="14.25">
      <c r="A76" s="7"/>
      <c r="B76" s="7"/>
      <c r="C76" s="7"/>
      <c r="D76" s="7"/>
      <c r="E76" s="7"/>
      <c r="F76" s="7"/>
    </row>
    <row r="77" spans="1:6" ht="14.25">
      <c r="A77" s="7"/>
      <c r="B77" s="7"/>
      <c r="C77" s="7"/>
      <c r="D77" s="7"/>
      <c r="E77" s="7"/>
      <c r="F77" s="7"/>
    </row>
    <row r="78" spans="1:6" ht="14.25">
      <c r="A78" s="7"/>
      <c r="B78" s="7"/>
      <c r="C78" s="7"/>
      <c r="D78" s="7"/>
      <c r="E78" s="7"/>
      <c r="F78" s="7"/>
    </row>
    <row r="79" spans="1:6" ht="14.25">
      <c r="A79" s="7"/>
      <c r="B79" s="7"/>
      <c r="C79" s="7"/>
      <c r="D79" s="7"/>
      <c r="E79" s="7"/>
      <c r="F79" s="7"/>
    </row>
    <row r="80" spans="1:6" ht="14.25">
      <c r="A80" s="7"/>
      <c r="B80" s="7"/>
      <c r="C80" s="7"/>
      <c r="D80" s="7"/>
      <c r="E80" s="7"/>
      <c r="F80" s="7"/>
    </row>
    <row r="81" spans="1:6" ht="14.25">
      <c r="A81" s="7"/>
      <c r="B81" s="7"/>
      <c r="C81" s="7"/>
      <c r="D81" s="7"/>
      <c r="E81" s="7"/>
      <c r="F81" s="7"/>
    </row>
    <row r="82" spans="1:6" ht="14.25">
      <c r="A82" s="7"/>
      <c r="B82" s="7"/>
      <c r="C82" s="7"/>
      <c r="D82" s="7"/>
      <c r="E82" s="7"/>
      <c r="F82" s="7"/>
    </row>
    <row r="83" spans="1:6" ht="14.25">
      <c r="A83" s="7"/>
      <c r="B83" s="7"/>
      <c r="C83" s="7"/>
      <c r="D83" s="7"/>
      <c r="E83" s="7"/>
      <c r="F83" s="7"/>
    </row>
    <row r="84" spans="1:6" ht="14.25">
      <c r="A84" s="7"/>
      <c r="B84" s="7"/>
      <c r="C84" s="7"/>
      <c r="D84" s="7"/>
      <c r="E84" s="7"/>
      <c r="F84" s="7"/>
    </row>
    <row r="85" spans="1:6" ht="14.25">
      <c r="A85" s="7"/>
      <c r="B85" s="7"/>
      <c r="C85" s="7"/>
      <c r="D85" s="7"/>
      <c r="E85" s="7"/>
      <c r="F85" s="7"/>
    </row>
    <row r="86" spans="1:6" ht="14.25">
      <c r="A86" s="7"/>
      <c r="B86" s="7"/>
      <c r="C86" s="7"/>
      <c r="D86" s="7"/>
      <c r="E86" s="7"/>
      <c r="F86" s="7"/>
    </row>
    <row r="87" spans="1:6" ht="14.25">
      <c r="A87" s="7"/>
      <c r="B87" s="7"/>
      <c r="C87" s="7"/>
      <c r="D87" s="7"/>
      <c r="E87" s="7"/>
      <c r="F87" s="7"/>
    </row>
    <row r="88" spans="1:6" ht="14.25">
      <c r="A88" s="7"/>
      <c r="B88" s="7"/>
      <c r="C88" s="7"/>
      <c r="D88" s="7"/>
      <c r="E88" s="7"/>
      <c r="F88" s="7"/>
    </row>
    <row r="89" spans="1:6" ht="14.25">
      <c r="A89" s="7"/>
      <c r="B89" s="7"/>
      <c r="C89" s="7"/>
      <c r="D89" s="7"/>
      <c r="E89" s="7"/>
      <c r="F89" s="7"/>
    </row>
    <row r="90" spans="1:6" ht="14.25">
      <c r="A90" s="7"/>
      <c r="B90" s="7"/>
      <c r="C90" s="7"/>
      <c r="D90" s="7"/>
      <c r="E90" s="7"/>
      <c r="F90" s="7"/>
    </row>
    <row r="91" spans="1:6" ht="14.25">
      <c r="A91" s="7"/>
      <c r="B91" s="7"/>
      <c r="C91" s="7"/>
      <c r="D91" s="7"/>
      <c r="E91" s="7"/>
      <c r="F91" s="7"/>
    </row>
    <row r="92" spans="1:6" ht="14.25">
      <c r="A92" s="7"/>
      <c r="B92" s="7"/>
      <c r="C92" s="7"/>
      <c r="D92" s="7"/>
      <c r="E92" s="7"/>
      <c r="F92" s="7"/>
    </row>
    <row r="93" spans="1:6" ht="14.25">
      <c r="A93" s="7"/>
      <c r="B93" s="7"/>
      <c r="C93" s="7"/>
      <c r="D93" s="7"/>
      <c r="E93" s="7"/>
      <c r="F93" s="7"/>
    </row>
    <row r="94" spans="1:6" ht="14.25">
      <c r="A94" s="7"/>
      <c r="B94" s="7"/>
      <c r="C94" s="7"/>
      <c r="D94" s="7"/>
      <c r="E94" s="7"/>
      <c r="F94" s="7"/>
    </row>
    <row r="95" spans="1:6" ht="14.25">
      <c r="A95" s="7"/>
      <c r="B95" s="7"/>
      <c r="C95" s="7"/>
      <c r="D95" s="7"/>
      <c r="E95" s="7"/>
      <c r="F95" s="7"/>
    </row>
    <row r="96" spans="1:6" ht="14.25">
      <c r="A96" s="7"/>
      <c r="B96" s="7"/>
      <c r="C96" s="7"/>
      <c r="D96" s="7"/>
      <c r="E96" s="7"/>
      <c r="F96" s="7"/>
    </row>
    <row r="97" spans="1:6" ht="14.25">
      <c r="A97" s="7"/>
      <c r="B97" s="7"/>
      <c r="C97" s="7"/>
      <c r="D97" s="7"/>
      <c r="E97" s="7"/>
      <c r="F97" s="7"/>
    </row>
    <row r="98" spans="1:6" ht="14.25">
      <c r="A98" s="7"/>
      <c r="B98" s="7"/>
      <c r="C98" s="7"/>
      <c r="D98" s="7"/>
      <c r="E98" s="7"/>
      <c r="F98" s="7"/>
    </row>
    <row r="99" spans="1:6" ht="14.25">
      <c r="A99" s="7"/>
      <c r="B99" s="7"/>
      <c r="C99" s="7"/>
      <c r="D99" s="7"/>
      <c r="E99" s="7"/>
      <c r="F99" s="7"/>
    </row>
    <row r="100" spans="1:6" ht="14.25">
      <c r="A100" s="7"/>
      <c r="B100" s="7"/>
      <c r="C100" s="7"/>
      <c r="D100" s="7"/>
      <c r="E100" s="7"/>
      <c r="F100" s="7"/>
    </row>
    <row r="101" spans="1:6" ht="14.25">
      <c r="A101" s="7"/>
      <c r="B101" s="7"/>
      <c r="C101" s="7"/>
      <c r="D101" s="7"/>
      <c r="E101" s="7"/>
      <c r="F101" s="7"/>
    </row>
    <row r="102" spans="1:6" ht="14.25">
      <c r="A102" s="7"/>
      <c r="B102" s="7"/>
      <c r="C102" s="7"/>
      <c r="D102" s="7"/>
      <c r="E102" s="7"/>
      <c r="F102" s="7"/>
    </row>
    <row r="103" spans="1:6" ht="14.25">
      <c r="A103" s="7"/>
      <c r="B103" s="7"/>
      <c r="C103" s="7"/>
      <c r="D103" s="7"/>
      <c r="E103" s="7"/>
      <c r="F103" s="7"/>
    </row>
    <row r="104" spans="1:6" ht="14.25">
      <c r="A104" s="7"/>
      <c r="B104" s="7"/>
      <c r="C104" s="7"/>
      <c r="D104" s="7"/>
      <c r="E104" s="7"/>
      <c r="F104" s="7"/>
    </row>
    <row r="105" spans="1:6" ht="14.25">
      <c r="A105" s="7"/>
      <c r="B105" s="7"/>
      <c r="C105" s="7"/>
      <c r="D105" s="7"/>
      <c r="E105" s="7"/>
      <c r="F105" s="7"/>
    </row>
    <row r="106" spans="1:6" ht="14.25">
      <c r="A106" s="7"/>
      <c r="B106" s="7"/>
      <c r="C106" s="7"/>
      <c r="D106" s="7"/>
      <c r="E106" s="7"/>
      <c r="F106" s="7"/>
    </row>
    <row r="107" spans="1:6" ht="14.25">
      <c r="A107" s="7"/>
      <c r="B107" s="7"/>
      <c r="C107" s="7"/>
      <c r="D107" s="7"/>
      <c r="E107" s="7"/>
      <c r="F107" s="7"/>
    </row>
    <row r="108" spans="1:6" ht="14.25">
      <c r="A108" s="7"/>
      <c r="B108" s="7"/>
      <c r="C108" s="7"/>
      <c r="D108" s="7"/>
      <c r="E108" s="7"/>
      <c r="F108" s="7"/>
    </row>
    <row r="109" spans="1:6" ht="14.25">
      <c r="A109" s="7"/>
      <c r="B109" s="7"/>
      <c r="C109" s="7"/>
      <c r="D109" s="7"/>
      <c r="E109" s="7"/>
      <c r="F109" s="7"/>
    </row>
    <row r="110" spans="1:6" ht="14.25">
      <c r="A110" s="7"/>
      <c r="B110" s="7"/>
      <c r="C110" s="7"/>
      <c r="D110" s="7"/>
      <c r="E110" s="7"/>
      <c r="F110" s="7"/>
    </row>
    <row r="111" spans="1:6" ht="14.25">
      <c r="A111" s="7"/>
      <c r="B111" s="7"/>
      <c r="C111" s="7"/>
      <c r="D111" s="7"/>
      <c r="E111" s="7"/>
      <c r="F111" s="7"/>
    </row>
    <row r="112" spans="1:6" ht="14.25">
      <c r="A112" s="7"/>
      <c r="B112" s="7"/>
      <c r="C112" s="7"/>
      <c r="D112" s="7"/>
      <c r="E112" s="7"/>
      <c r="F112" s="7"/>
    </row>
    <row r="113" spans="1:6" ht="14.25">
      <c r="A113" s="7"/>
      <c r="B113" s="7"/>
      <c r="C113" s="7"/>
      <c r="D113" s="7"/>
      <c r="E113" s="7"/>
      <c r="F113" s="7"/>
    </row>
    <row r="114" spans="1:6" ht="14.25">
      <c r="A114" s="7"/>
      <c r="B114" s="7"/>
      <c r="C114" s="7"/>
      <c r="D114" s="7"/>
      <c r="E114" s="7"/>
      <c r="F114" s="7"/>
    </row>
    <row r="115" spans="1:6" ht="14.25">
      <c r="A115" s="7"/>
      <c r="B115" s="7"/>
      <c r="C115" s="7"/>
      <c r="D115" s="7"/>
      <c r="E115" s="7"/>
      <c r="F115" s="7"/>
    </row>
    <row r="116" spans="1:6" ht="14.25">
      <c r="A116" s="7"/>
      <c r="B116" s="7"/>
      <c r="C116" s="7"/>
      <c r="D116" s="7"/>
      <c r="E116" s="7"/>
      <c r="F116" s="7"/>
    </row>
    <row r="117" spans="1:6" ht="14.25">
      <c r="A117" s="7"/>
      <c r="B117" s="7"/>
      <c r="C117" s="7"/>
      <c r="D117" s="7"/>
      <c r="E117" s="7"/>
      <c r="F117" s="7"/>
    </row>
    <row r="118" spans="1:6" ht="14.25">
      <c r="A118" s="7"/>
      <c r="B118" s="7"/>
      <c r="C118" s="7"/>
      <c r="D118" s="7"/>
      <c r="E118" s="7"/>
      <c r="F118" s="7"/>
    </row>
    <row r="119" spans="1:6" ht="14.25">
      <c r="A119" s="7"/>
      <c r="B119" s="7"/>
      <c r="C119" s="7"/>
      <c r="D119" s="7"/>
      <c r="E119" s="7"/>
      <c r="F119" s="7"/>
    </row>
    <row r="120" spans="1:6" ht="14.25">
      <c r="A120" s="7"/>
      <c r="B120" s="7"/>
      <c r="C120" s="7"/>
      <c r="D120" s="7"/>
      <c r="E120" s="7"/>
      <c r="F120" s="7"/>
    </row>
    <row r="121" spans="1:6" ht="14.25">
      <c r="A121" s="7"/>
      <c r="B121" s="7"/>
      <c r="C121" s="7"/>
      <c r="D121" s="7"/>
      <c r="E121" s="7"/>
      <c r="F121" s="7"/>
    </row>
    <row r="122" spans="1:6" ht="14.25">
      <c r="A122" s="7"/>
      <c r="B122" s="7"/>
      <c r="C122" s="7"/>
      <c r="D122" s="7"/>
      <c r="E122" s="7"/>
      <c r="F122" s="7"/>
    </row>
  </sheetData>
  <sheetProtection/>
  <mergeCells count="3">
    <mergeCell ref="A35:F35"/>
    <mergeCell ref="A1:F1"/>
    <mergeCell ref="D31:F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Мазина Людмила Владимировна</dc:creator>
  <cp:keywords/>
  <dc:description/>
  <cp:lastModifiedBy>Упр.тарифного регулирования</cp:lastModifiedBy>
  <cp:lastPrinted>2015-04-24T12:22:19Z</cp:lastPrinted>
  <dcterms:created xsi:type="dcterms:W3CDTF">2006-09-28T05:33:49Z</dcterms:created>
  <dcterms:modified xsi:type="dcterms:W3CDTF">2021-05-04T10:23:50Z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