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75" yWindow="165" windowWidth="14520" windowHeight="6225" tabRatio="811" activeTab="8"/>
  </bookViews>
  <sheets>
    <sheet name="Раздел_1" sheetId="1" r:id="rId1"/>
    <sheet name="Вологодская ТЭЦ без ДПМ" sheetId="2" r:id="rId2"/>
    <sheet name="Вологодская ТЭЦ ДПМ ПГУ" sheetId="3" r:id="rId3"/>
    <sheet name="Костромская ТЭЦ-1" sheetId="4" r:id="rId4"/>
    <sheet name="Костромская ТЭЦ-2" sheetId="5" r:id="rId5"/>
    <sheet name="Новгородская ТЭЦ без ДПМ" sheetId="6" r:id="rId6"/>
    <sheet name="Новгородская ТЭЦ ПГУ" sheetId="7" r:id="rId7"/>
    <sheet name="Ярославская ТЭЦ-2" sheetId="8" r:id="rId8"/>
    <sheet name="Ярославская ТЭЦ-3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price_zone">'[1]Титульный'!$E$18</definedName>
  </definedNames>
  <calcPr fullCalcOnLoad="1"/>
</workbook>
</file>

<file path=xl/sharedStrings.xml><?xml version="1.0" encoding="utf-8"?>
<sst xmlns="http://schemas.openxmlformats.org/spreadsheetml/2006/main" count="522" uniqueCount="83">
  <si>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</si>
  <si>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</si>
  <si>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</si>
  <si>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</si>
  <si>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</si>
  <si>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</si>
  <si>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</si>
  <si>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</si>
  <si>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</si>
  <si>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</si>
  <si>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</si>
  <si>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</si>
  <si>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</si>
  <si>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</si>
  <si>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</si>
  <si>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</si>
  <si>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</si>
  <si>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</si>
  <si>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</si>
  <si>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</si>
  <si>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</si>
  <si>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</si>
  <si>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</si>
  <si>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</si>
  <si>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</si>
  <si>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</si>
  <si>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</si>
  <si>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</si>
  <si>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</si>
  <si>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</si>
  <si>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</si>
  <si>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</si>
  <si>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</si>
  <si>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</si>
  <si>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</si>
  <si>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</si>
  <si>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</si>
  <si>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</si>
  <si>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</si>
  <si>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</si>
  <si>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</si>
  <si>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</si>
  <si>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</si>
  <si>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15.</t>
  </si>
  <si>
    <t>16.</t>
  </si>
  <si>
    <t>17.</t>
  </si>
  <si>
    <t>топливо на т/э</t>
  </si>
  <si>
    <t>руб.</t>
  </si>
  <si>
    <t xml:space="preserve"> -</t>
  </si>
  <si>
    <t>Полезный отпуск электрической энергии в сеть</t>
  </si>
  <si>
    <t>относимая на тепловую энергию относимую с коллекторов источников</t>
  </si>
  <si>
    <t>Чистая прибыль (убыток)</t>
  </si>
  <si>
    <t>относимые на тепловую энергию относимую с коллекторов источников</t>
  </si>
  <si>
    <t>Рентабельность продаж (величина прибыли от продажи в каждом рубле выручки)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</si>
  <si>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</si>
  <si>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(4852) 79-70-86</t>
  </si>
  <si>
    <t>Публичное акционерное общество «Территориальная генерирующая компания №2»</t>
  </si>
  <si>
    <t>ПАО "ТГК-2"</t>
  </si>
  <si>
    <t>Генеральный директор Пинигина Надежда Ивановна</t>
  </si>
  <si>
    <t xml:space="preserve">energy@tgc-2.ru </t>
  </si>
  <si>
    <t>150040, г. Ярославль, ул.Пятницкая, дом 6</t>
  </si>
  <si>
    <t xml:space="preserve">Приказ Минэнерго России от 20.06.2018г. №474 </t>
  </si>
  <si>
    <t xml:space="preserve">Раздел 2. Основные показатели деятельности Вологодской ТЭЦ без ДПМ,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2021 год </t>
  </si>
  <si>
    <t>Фактические показатели за год, предшествующий базовому периоду (2019 год)</t>
  </si>
  <si>
    <t>Показатели утвержденные на базовый период                                           (2020 год)</t>
  </si>
  <si>
    <t>Предложения на расчетный период регулирования
(2021 год )</t>
  </si>
  <si>
    <t xml:space="preserve">Раздел 2. Основные показатели деятельности Вологодской ТЭЦ ДПМ ПГУ-110,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2021 год </t>
  </si>
  <si>
    <t>Показатели утвержденные на базовый период                                  (2020 год)</t>
  </si>
  <si>
    <t xml:space="preserve">Раздел 2. Основные показатели деятельности Костромская ТЭЦ-1,по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2021 год </t>
  </si>
  <si>
    <t>Показатели утвержденные на базовый период                (2020 год)</t>
  </si>
  <si>
    <t xml:space="preserve">Предложения на расчетный период регулирования
(2021 год) </t>
  </si>
  <si>
    <t xml:space="preserve">Раздел 2. Основные показатели деятельности Костромская ТЭЦ-2,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2021 год </t>
  </si>
  <si>
    <t>Показатели утвержденные на базовый период                              (2020 год)</t>
  </si>
  <si>
    <t xml:space="preserve">Раздел 2. Основные показатели деятельности Новгородской ТЭЦ-20 без ДПМ/НВ,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2021 год </t>
  </si>
  <si>
    <t>Показатели утвержденные на базовый период                                     (2020 год)</t>
  </si>
  <si>
    <t xml:space="preserve">Раздел 2. Основные показатели деятельности Новгородской ТЭЦ-20 ПГУ-210,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2021 год </t>
  </si>
  <si>
    <t>Показатели утвержденные на базовый период                      (2020 год)</t>
  </si>
  <si>
    <t>Предложения на расчетный период регулирования
(2021год)</t>
  </si>
  <si>
    <t xml:space="preserve">Раздел 2. Основные показатели деятельности Ярославской ТЭЦ-2,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2021 год </t>
  </si>
  <si>
    <t>Показатели утвержденные на базовый период                   (2020 год)</t>
  </si>
  <si>
    <t>Предложения на расчетный период регулирования
(2021 год)</t>
  </si>
  <si>
    <t xml:space="preserve">Раздел 2. Основные показатели деятельности Ярославской ТЭЦ-3,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2021 год </t>
  </si>
  <si>
    <t>Показатели утвержденные на базовый период                                   (2020 год)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</si>
</sst>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ahoma"/>
      <family val="2"/>
    </font>
    <font>
      <sz val="11"/>
      <color indexed="12"/>
      <name val="Arial"/>
      <family val="2"/>
    </font>
    <font>
      <sz val="11"/>
      <color indexed="6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ahoma"/>
      <family val="2"/>
    </font>
    <font>
      <sz val="11"/>
      <color rgb="FF0000CC"/>
      <name val="Arial"/>
      <family val="2"/>
    </font>
    <font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8" fillId="3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6" xfId="0" applyFont="1" applyBorder="1" applyAlignment="1">
      <alignment/>
    </xf>
    <xf numFmtId="0" fontId="49" fillId="0" borderId="6" xfId="0" applyFont="1" applyBorder="1" applyAlignment="1">
      <alignment horizontal="left" wrapText="1"/>
    </xf>
    <xf numFmtId="0" fontId="49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171" fontId="51" fillId="0" borderId="0" xfId="61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/>
    </xf>
    <xf numFmtId="0" fontId="51" fillId="0" borderId="0" xfId="0" applyFont="1" applyAlignment="1">
      <alignment vertical="center" wrapText="1"/>
    </xf>
    <xf numFmtId="0" fontId="35" fillId="0" borderId="6" xfId="42" applyBorder="1" applyAlignment="1" applyProtection="1">
      <alignment/>
      <protection/>
    </xf>
    <xf numFmtId="0" fontId="49" fillId="0" borderId="6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left" vertical="center"/>
    </xf>
    <xf numFmtId="4" fontId="54" fillId="0" borderId="6" xfId="0" applyNumberFormat="1" applyFont="1" applyBorder="1" applyAlignment="1">
      <alignment horizontal="center" vertical="center" wrapText="1"/>
    </xf>
    <xf numFmtId="4" fontId="54" fillId="0" borderId="6" xfId="0" applyNumberFormat="1" applyFont="1" applyFill="1" applyBorder="1" applyAlignment="1">
      <alignment horizontal="center" vertical="center" wrapText="1"/>
    </xf>
    <xf numFmtId="4" fontId="55" fillId="0" borderId="6" xfId="0" applyNumberFormat="1" applyFont="1" applyBorder="1" applyAlignment="1">
      <alignment horizontal="center" vertical="center" wrapText="1"/>
    </xf>
    <xf numFmtId="4" fontId="55" fillId="0" borderId="6" xfId="0" applyNumberFormat="1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justify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Documents%20and%20Settings\tarif_econ3\&#1052;&#1086;&#1080;%20&#1076;&#1086;&#1082;&#1091;&#1084;&#1077;&#1085;&#1090;&#1099;\&#1058;&#1072;&#1088;&#1080;&#1092;&#1085;&#1072;&#1103;%20&#1082;&#1072;&#1084;&#1087;&#1072;&#1085;&#1080;&#1103;\2016\&#1056;&#1044;\&#1055;&#1088;&#1077;&#1076;&#1083;&#1086;&#1078;&#1077;&#1085;&#1080;&#1077;%20&#1076;&#1083;&#1103;%20&#1089;&#1072;&#1081;&#1090;&#1072;\&#1050;&#1054;\&#1054;&#1040;&#1054;%20&#1058;&#1043;&#1050;-2_&#1050;&#1086;&#1089;&#1090;&#1088;&#1086;&#1084;&#1089;&#1082;&#1072;&#1103;%20&#1058;&#1069;&#1062;2_16_15.04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1%20&#1075;&#1086;&#1076;\&#1069;&#1051;&#1045;&#1050;&#1058;&#1056;&#1054;\&#1056;&#1044;\&#1056;&#1072;&#1089;&#1095;&#1077;&#1090;&#1099;\INDEX.STATION.TSZ.2021(v1.0.1)_&#1042;&#1086;&#1083;&#1086;&#1075;&#1086;&#1076;&#1089;&#1072;&#1103;%20&#1058;&#1069;&#1062;%20&#1073;&#1077;&#1079;%20&#1044;&#1055;&#1052;_&#1058;&#1043;&#1050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1%20&#1075;&#1086;&#1076;\&#1069;&#1051;&#1045;&#1050;&#1058;&#1056;&#1054;\&#1056;&#1044;\&#1056;&#1072;&#1089;&#1095;&#1077;&#1090;&#1099;\INDEX.STATION.TSZ.2021(v1.0.1)_&#1042;&#1086;&#1083;&#1086;&#1075;&#1086;&#1076;&#1089;&#1082;&#1072;&#1103;%20&#1058;&#1069;&#1062;%20&#1044;&#1055;&#1052;%20&#1055;&#1043;&#1059;-110_&#1058;&#1043;&#1050;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1%20&#1075;&#1086;&#1076;\&#1069;&#1051;&#1045;&#1050;&#1058;&#1056;&#1054;\&#1056;&#1044;\&#1056;&#1072;&#1089;&#1095;&#1077;&#1090;&#1099;\INDEX.STATION.TSZ.2021(v1.0.1)_&#1050;&#1086;&#1089;&#1090;&#1088;&#1086;&#1084;&#1089;&#1082;&#1072;&#1103;%20&#1058;&#1069;&#1062;-1_&#1058;&#1043;&#1050;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1%20&#1075;&#1086;&#1076;\&#1069;&#1051;&#1045;&#1050;&#1058;&#1056;&#1054;\&#1056;&#1044;\&#1056;&#1072;&#1089;&#1095;&#1077;&#1090;&#1099;\INDEX.STATION.TSZ.2021(v1.0.1)_&#1050;&#1086;&#1089;&#1090;&#1088;&#1086;&#1084;&#1089;&#1082;&#1072;&#1103;%20&#1058;&#1069;&#1062;-2_&#1058;&#1043;&#1050;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1%20&#1075;&#1086;&#1076;\&#1069;&#1051;&#1045;&#1050;&#1058;&#1056;&#1054;\&#1056;&#1044;\&#1056;&#1072;&#1089;&#1095;&#1077;&#1090;&#1099;\INDEX.STATION.TSZ.2021(v1.0.1)_&#1053;&#1086;&#1074;&#1075;&#1086;&#1088;&#1086;&#1076;&#1089;&#1082;&#1072;&#1103;%20&#1058;&#1069;&#1062;%20&#1073;&#1077;&#1079;%20&#1044;&#1055;&#1052;_&#1058;&#1043;&#1050;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1%20&#1075;&#1086;&#1076;\&#1069;&#1051;&#1045;&#1050;&#1058;&#1056;&#1054;\&#1056;&#1044;\&#1056;&#1072;&#1089;&#1095;&#1077;&#1090;&#1099;\INDEX.STATION.TSZ.2021(v1.0.1)_&#1053;&#1086;&#1074;&#1075;&#1086;&#1088;&#1086;&#1076;&#1089;&#1082;&#1072;&#1103;%20&#1058;&#1069;&#1062;%20&#1044;&#1055;&#1052;%20&#1055;&#1043;&#1059;-210_&#1058;&#1043;&#1050;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1%20&#1075;&#1086;&#1076;\&#1069;&#1051;&#1045;&#1050;&#1058;&#1056;&#1054;\&#1056;&#1044;\&#1056;&#1072;&#1089;&#1095;&#1077;&#1090;&#1099;\INDEX.STATION.TSZ.2021(v1.0.1)_&#1071;&#1088;&#1086;&#1089;&#1083;&#1072;&#1074;&#1089;&#1082;&#1072;&#1103;%20&#1058;&#1069;&#1062;-2_&#1058;&#1043;&#1050;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21%20&#1075;&#1086;&#1076;\&#1069;&#1051;&#1045;&#1050;&#1058;&#1056;&#1054;\&#1056;&#1044;\&#1056;&#1072;&#1089;&#1095;&#1077;&#1090;&#1099;\INDEX.STATION.TSZ.2021(v1.0.1)_&#1071;&#1088;&#1086;&#1089;&#1083;&#1072;&#1074;&#1089;&#1082;&#1072;&#1103;%20&#1058;&#1069;&#1062;-3_&#1058;&#1043;&#1050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1"/>
      <sheetName val="modListSopr"/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REESTR_STATION"/>
      <sheetName val="Сопроводительные материалы"/>
      <sheetName val="индексы для тарифов 2016-17_мар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modUpdTemplMain"/>
      <sheetName val="AllSheetsInThisWorkbook"/>
      <sheetName val="Ставки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</sheetNames>
    <sheetDataSet>
      <sheetData sheetId="7">
        <row r="18">
          <cell r="E18" t="str">
            <v>Первая ценовая зона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13">
        <row r="27">
          <cell r="L27">
            <v>478.02</v>
          </cell>
        </row>
        <row r="29">
          <cell r="L29">
            <v>7.9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  <sheetDataSet>
      <sheetData sheetId="13">
        <row r="29">
          <cell r="J29">
            <v>1.096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4" width="13.57421875" style="1" customWidth="1"/>
    <col min="5" max="5" width="26.8515625" style="1" customWidth="1"/>
    <col min="6" max="6" width="13.8515625" style="1" customWidth="1"/>
    <col min="7" max="16384" width="9.140625" style="1" customWidth="1"/>
  </cols>
  <sheetData>
    <row r="1" spans="2:3" ht="28.5" customHeight="1">
      <c r="B1" s="33" t="s">
        <v>0</v>
      </c>
      <c r="C1" s="33"/>
    </row>
    <row r="2" spans="2:3" ht="14.25">
      <c r="B2" s="2" t="s">
        <v>1</v>
      </c>
      <c r="C2" s="2" t="s">
        <v>56</v>
      </c>
    </row>
    <row r="3" spans="2:3" ht="14.25">
      <c r="B3" s="2" t="s">
        <v>2</v>
      </c>
      <c r="C3" s="2" t="s">
        <v>57</v>
      </c>
    </row>
    <row r="4" spans="2:3" ht="14.25">
      <c r="B4" s="2" t="s">
        <v>3</v>
      </c>
      <c r="C4" s="28" t="s">
        <v>60</v>
      </c>
    </row>
    <row r="5" spans="2:3" ht="14.25">
      <c r="B5" s="2" t="s">
        <v>4</v>
      </c>
      <c r="C5" s="28" t="s">
        <v>60</v>
      </c>
    </row>
    <row r="6" spans="2:3" ht="14.25">
      <c r="B6" s="2" t="s">
        <v>5</v>
      </c>
      <c r="C6" s="28">
        <v>7606053324</v>
      </c>
    </row>
    <row r="7" spans="2:6" ht="14.25">
      <c r="B7" s="2" t="s">
        <v>6</v>
      </c>
      <c r="C7" s="28">
        <v>760601001</v>
      </c>
      <c r="D7" s="19"/>
      <c r="E7" s="19"/>
      <c r="F7" s="19"/>
    </row>
    <row r="8" spans="2:6" ht="17.25" customHeight="1">
      <c r="B8" s="2" t="s">
        <v>7</v>
      </c>
      <c r="C8" s="3" t="s">
        <v>58</v>
      </c>
      <c r="D8" s="19"/>
      <c r="E8" s="19"/>
      <c r="F8" s="19"/>
    </row>
    <row r="9" spans="2:3" ht="15">
      <c r="B9" s="2" t="s">
        <v>35</v>
      </c>
      <c r="C9" s="21" t="s">
        <v>59</v>
      </c>
    </row>
    <row r="10" spans="2:3" ht="14.25">
      <c r="B10" s="2" t="s">
        <v>8</v>
      </c>
      <c r="C10" s="2" t="s">
        <v>55</v>
      </c>
    </row>
    <row r="11" spans="2:3" ht="14.25">
      <c r="B11" s="2" t="s">
        <v>9</v>
      </c>
      <c r="C11" s="2" t="s">
        <v>48</v>
      </c>
    </row>
  </sheetData>
  <sheetProtection/>
  <mergeCells count="1">
    <mergeCell ref="B1:C1"/>
  </mergeCells>
  <hyperlinks>
    <hyperlink ref="C9" r:id="rId1" display="energy@tgc-2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3" sqref="F3:F1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57421875" style="1" customWidth="1"/>
    <col min="6" max="6" width="33.00390625" style="1" customWidth="1"/>
    <col min="7" max="16384" width="9.140625" style="1" customWidth="1"/>
  </cols>
  <sheetData>
    <row r="1" spans="1:6" ht="90.75" customHeight="1">
      <c r="A1" s="35" t="s">
        <v>62</v>
      </c>
      <c r="B1" s="35"/>
      <c r="C1" s="35"/>
      <c r="D1" s="35"/>
      <c r="E1" s="35"/>
      <c r="F1" s="35"/>
    </row>
    <row r="2" spans="1:7" ht="92.25" customHeight="1">
      <c r="A2" s="4" t="s">
        <v>10</v>
      </c>
      <c r="B2" s="4" t="s">
        <v>11</v>
      </c>
      <c r="C2" s="4" t="s">
        <v>12</v>
      </c>
      <c r="D2" s="22" t="s">
        <v>63</v>
      </c>
      <c r="E2" s="22" t="s">
        <v>64</v>
      </c>
      <c r="F2" s="22" t="s">
        <v>65</v>
      </c>
      <c r="G2" s="23"/>
    </row>
    <row r="3" spans="1:6" ht="25.5" customHeight="1">
      <c r="A3" s="4">
        <v>1</v>
      </c>
      <c r="B3" s="5" t="s">
        <v>13</v>
      </c>
      <c r="C3" s="4" t="s">
        <v>14</v>
      </c>
      <c r="D3" s="24">
        <v>30</v>
      </c>
      <c r="E3" s="24">
        <v>30</v>
      </c>
      <c r="F3" s="31">
        <v>30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23.082858888579587</v>
      </c>
      <c r="E4" s="24">
        <v>21.922741666666667</v>
      </c>
      <c r="F4" s="31">
        <v>22.000404394947942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87.183157</v>
      </c>
      <c r="E5" s="24">
        <v>99.0725</v>
      </c>
      <c r="F5" s="31">
        <v>96.704564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60.379252594996274</v>
      </c>
      <c r="E6" s="24">
        <v>88.37280000000001</v>
      </c>
      <c r="F6" s="31">
        <v>69.303374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436.57369652500006</v>
      </c>
      <c r="E7" s="24">
        <v>478.02</v>
      </c>
      <c r="F7" s="31">
        <v>445.644637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429.42069652500004</v>
      </c>
      <c r="E8" s="24">
        <f>'[2]4'!$L$27-'[2]4'!$L$29</f>
        <v>470.12</v>
      </c>
      <c r="F8" s="31">
        <v>438.147637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101.4157049263425</v>
      </c>
      <c r="F9" s="30">
        <v>104.89254758822177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59278.3713036001/1000</f>
        <v>59.278371303600096</v>
      </c>
      <c r="F10" s="32">
        <v>60.9585203227814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f>42137.3336227424/1000</f>
        <v>42.1373336227424</v>
      </c>
      <c r="F11" s="32">
        <v>43.93402726544037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/>
      <c r="F12" s="25"/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59171.4612483265/1000</f>
        <v>59.1714612483265</v>
      </c>
      <c r="F14" s="31">
        <v>60.871188923496035</v>
      </c>
    </row>
    <row r="15" spans="1:6" ht="14.25">
      <c r="A15" s="4"/>
      <c r="B15" s="5" t="s">
        <v>30</v>
      </c>
      <c r="C15" s="4" t="s">
        <v>31</v>
      </c>
      <c r="D15" s="24">
        <v>193.84177083867317</v>
      </c>
      <c r="E15" s="24">
        <v>195.4</v>
      </c>
      <c r="F15" s="24">
        <v>195.4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v>315.65309089882203</v>
      </c>
      <c r="F16" s="32">
        <v>374.6605302491519</v>
      </c>
    </row>
    <row r="17" spans="1:6" ht="14.25">
      <c r="A17" s="4"/>
      <c r="B17" s="5" t="s">
        <v>36</v>
      </c>
      <c r="C17" s="4" t="s">
        <v>33</v>
      </c>
      <c r="D17" s="24">
        <v>197.10473696416605</v>
      </c>
      <c r="E17" s="24">
        <v>196.1</v>
      </c>
      <c r="F17" s="24">
        <v>196.1</v>
      </c>
    </row>
    <row r="18" spans="1:6" ht="53.25" customHeight="1">
      <c r="A18" s="4"/>
      <c r="B18" s="5" t="s">
        <v>34</v>
      </c>
      <c r="C18" s="4"/>
      <c r="D18" s="24"/>
      <c r="E18" s="24" t="s">
        <v>61</v>
      </c>
      <c r="F18" s="24" t="s">
        <v>61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417.06879582516456</v>
      </c>
      <c r="F19" s="29">
        <f>F20+F21+F22</f>
        <v>479.5530778373737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>E10</f>
        <v>59.278371303600096</v>
      </c>
      <c r="F20" s="29">
        <f>F10</f>
        <v>60.9585203227814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30">
        <f>E11</f>
        <v>42.1373336227424</v>
      </c>
      <c r="F21" s="30">
        <f>F11</f>
        <v>43.93402726544037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315.65309089882203</v>
      </c>
      <c r="F22" s="29">
        <f>F16</f>
        <v>374.6605302491519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4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4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4"/>
      <c r="C28" s="7"/>
      <c r="D28" s="7"/>
      <c r="E28" s="7"/>
      <c r="F28" s="7"/>
    </row>
    <row r="29" spans="1:6" ht="60" customHeight="1">
      <c r="A29" s="15"/>
      <c r="B29" s="36"/>
      <c r="C29" s="36"/>
      <c r="D29" s="36"/>
      <c r="E29" s="36"/>
      <c r="F29" s="36"/>
    </row>
    <row r="30" spans="1:9" s="11" customFormat="1" ht="47.25" customHeight="1">
      <c r="A30" s="12"/>
      <c r="B30" s="36"/>
      <c r="C30" s="36"/>
      <c r="D30" s="36"/>
      <c r="E30" s="36"/>
      <c r="F30" s="36"/>
      <c r="G30" s="10"/>
      <c r="H30" s="10"/>
      <c r="I30" s="10"/>
    </row>
    <row r="31" spans="1:9" s="11" customFormat="1" ht="29.25" customHeight="1">
      <c r="A31" s="34"/>
      <c r="B31" s="34"/>
      <c r="C31" s="34"/>
      <c r="D31" s="34"/>
      <c r="E31" s="34"/>
      <c r="F31" s="34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4"/>
      <c r="C34" s="7"/>
      <c r="D34" s="7"/>
      <c r="E34" s="7"/>
      <c r="F34" s="7"/>
    </row>
    <row r="35" spans="1:6" ht="14.25">
      <c r="A35" s="7"/>
      <c r="B35" s="14"/>
      <c r="C35" s="7"/>
      <c r="D35" s="7"/>
      <c r="E35" s="7"/>
      <c r="F35" s="7"/>
    </row>
    <row r="36" spans="1:6" ht="14.25">
      <c r="A36" s="7"/>
      <c r="B36" s="14"/>
      <c r="C36" s="7"/>
      <c r="D36" s="7"/>
      <c r="E36" s="7"/>
      <c r="F36" s="7"/>
    </row>
    <row r="37" spans="1:6" ht="14.25">
      <c r="A37" s="7"/>
      <c r="B37" s="14"/>
      <c r="C37" s="7"/>
      <c r="D37" s="7"/>
      <c r="E37" s="7"/>
      <c r="F37" s="7"/>
    </row>
    <row r="38" spans="1:6" ht="14.25">
      <c r="A38" s="7"/>
      <c r="B38" s="14"/>
      <c r="C38" s="7"/>
      <c r="D38" s="7"/>
      <c r="E38" s="7"/>
      <c r="F38" s="7"/>
    </row>
    <row r="39" spans="1:6" ht="14.25">
      <c r="A39" s="7"/>
      <c r="B39" s="14"/>
      <c r="C39" s="7"/>
      <c r="D39" s="7"/>
      <c r="E39" s="7"/>
      <c r="F39" s="7"/>
    </row>
    <row r="40" spans="1:6" ht="14.25">
      <c r="A40" s="7"/>
      <c r="B40" s="14"/>
      <c r="C40" s="7"/>
      <c r="D40" s="7"/>
      <c r="E40" s="7"/>
      <c r="F40" s="7"/>
    </row>
    <row r="41" spans="1:6" ht="14.25">
      <c r="A41" s="7"/>
      <c r="B41" s="14"/>
      <c r="C41" s="7"/>
      <c r="D41" s="7"/>
      <c r="E41" s="7"/>
      <c r="F41" s="7"/>
    </row>
    <row r="42" spans="1:6" ht="14.25">
      <c r="A42" s="7"/>
      <c r="B42" s="14"/>
      <c r="C42" s="7"/>
      <c r="D42" s="7"/>
      <c r="E42" s="7"/>
      <c r="F42" s="7"/>
    </row>
    <row r="43" spans="1:6" ht="14.25">
      <c r="A43" s="7"/>
      <c r="B43" s="14"/>
      <c r="C43" s="7"/>
      <c r="D43" s="7"/>
      <c r="E43" s="7"/>
      <c r="F43" s="7"/>
    </row>
    <row r="44" spans="1:6" ht="14.25">
      <c r="A44" s="7"/>
      <c r="B44" s="14"/>
      <c r="C44" s="7"/>
      <c r="D44" s="7"/>
      <c r="E44" s="7"/>
      <c r="F44" s="7"/>
    </row>
    <row r="45" spans="1:6" ht="14.25">
      <c r="A45" s="7"/>
      <c r="B45" s="14"/>
      <c r="C45" s="7"/>
      <c r="D45" s="7"/>
      <c r="E45" s="7"/>
      <c r="F45" s="7"/>
    </row>
    <row r="46" spans="1:6" ht="14.25">
      <c r="A46" s="7"/>
      <c r="B46" s="14"/>
      <c r="C46" s="7"/>
      <c r="D46" s="7"/>
      <c r="E46" s="7"/>
      <c r="F46" s="7"/>
    </row>
    <row r="47" spans="1:6" ht="14.25">
      <c r="A47" s="7"/>
      <c r="B47" s="14"/>
      <c r="C47" s="7"/>
      <c r="D47" s="7"/>
      <c r="E47" s="7"/>
      <c r="F47" s="7"/>
    </row>
    <row r="48" spans="1:6" ht="14.25">
      <c r="A48" s="7"/>
      <c r="B48" s="14"/>
      <c r="C48" s="7"/>
      <c r="D48" s="7"/>
      <c r="E48" s="7"/>
      <c r="F48" s="7"/>
    </row>
    <row r="49" spans="1:6" ht="14.25">
      <c r="A49" s="7"/>
      <c r="B49" s="14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31:F31"/>
    <mergeCell ref="A1:F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3" sqref="F3:F1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2.421875" style="1" customWidth="1"/>
    <col min="5" max="5" width="28.140625" style="1" customWidth="1"/>
    <col min="6" max="6" width="28.421875" style="1" customWidth="1"/>
    <col min="7" max="16384" width="9.140625" style="1" customWidth="1"/>
  </cols>
  <sheetData>
    <row r="1" spans="1:6" ht="87" customHeight="1">
      <c r="A1" s="35" t="s">
        <v>66</v>
      </c>
      <c r="B1" s="35"/>
      <c r="C1" s="35"/>
      <c r="D1" s="35"/>
      <c r="E1" s="35"/>
      <c r="F1" s="35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63</v>
      </c>
      <c r="E2" s="22" t="s">
        <v>67</v>
      </c>
      <c r="F2" s="22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102.10000000000001</v>
      </c>
      <c r="E3" s="24">
        <v>102.10000000000001</v>
      </c>
      <c r="F3" s="31">
        <v>102.10000000000001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94.63734232204195</v>
      </c>
      <c r="E4" s="24">
        <v>95.41663333333332</v>
      </c>
      <c r="F4" s="31">
        <v>95.23015937820014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743.77439</v>
      </c>
      <c r="E5" s="24">
        <v>748.272</v>
      </c>
      <c r="F5" s="31">
        <v>735.506765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695.0054540000001</v>
      </c>
      <c r="E6" s="24">
        <v>705.3465000000001</v>
      </c>
      <c r="F6" s="31">
        <v>691.3674149999999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390.972230165</v>
      </c>
      <c r="E7" s="24">
        <v>406.9645</v>
      </c>
      <c r="F7" s="31">
        <v>411.2604361496667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390.797230165</v>
      </c>
      <c r="E8" s="24">
        <v>406.521</v>
      </c>
      <c r="F8" s="31">
        <v>410.7014361496667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687.93963123554</v>
      </c>
      <c r="F9" s="30">
        <v>696.6988199059793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687939.63123554/1000</f>
        <v>687.93963123554</v>
      </c>
      <c r="F10" s="32">
        <v>696.6988199059793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/>
      <c r="F11" s="25"/>
    </row>
    <row r="12" spans="1:6" ht="30">
      <c r="A12" s="4" t="s">
        <v>27</v>
      </c>
      <c r="B12" s="6" t="s">
        <v>50</v>
      </c>
      <c r="C12" s="4" t="s">
        <v>22</v>
      </c>
      <c r="D12" s="25"/>
      <c r="E12" s="25"/>
      <c r="F12" s="25"/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687086.329843007/1000</f>
        <v>687.086329843007</v>
      </c>
      <c r="F14" s="24">
        <v>695.8276057025805</v>
      </c>
    </row>
    <row r="15" spans="1:6" ht="14.25">
      <c r="A15" s="4"/>
      <c r="B15" s="5" t="s">
        <v>30</v>
      </c>
      <c r="C15" s="4" t="s">
        <v>31</v>
      </c>
      <c r="D15" s="24">
        <v>229.12239341648606</v>
      </c>
      <c r="E15" s="24">
        <v>229.29999999999998</v>
      </c>
      <c r="F15" s="24">
        <v>229.29999999999998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181555.68125507/1000</f>
        <v>181.55568125507</v>
      </c>
      <c r="F16" s="25">
        <v>189.06201767866966</v>
      </c>
    </row>
    <row r="17" spans="1:6" ht="14.25">
      <c r="A17" s="4"/>
      <c r="B17" s="5" t="s">
        <v>36</v>
      </c>
      <c r="C17" s="4" t="s">
        <v>33</v>
      </c>
      <c r="D17" s="24">
        <v>104.20061653837142</v>
      </c>
      <c r="E17" s="24">
        <v>105.5</v>
      </c>
      <c r="F17" s="24">
        <v>105.5</v>
      </c>
    </row>
    <row r="18" spans="1:6" ht="33.75" customHeight="1">
      <c r="A18" s="4"/>
      <c r="B18" s="5" t="s">
        <v>34</v>
      </c>
      <c r="C18" s="4"/>
      <c r="D18" s="24"/>
      <c r="E18" s="24" t="s">
        <v>61</v>
      </c>
      <c r="F18" s="24" t="s">
        <v>61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869.49531249061</v>
      </c>
      <c r="F19" s="29">
        <f>F20+F21+F22</f>
        <v>885.760837584649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>E10</f>
        <v>687.93963123554</v>
      </c>
      <c r="F20" s="29">
        <f>F10</f>
        <v>696.6988199059793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9"/>
      <c r="F21" s="29"/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181.55568125507</v>
      </c>
      <c r="F22" s="29">
        <f>F16</f>
        <v>189.06201767866966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6"/>
      <c r="C28" s="7"/>
      <c r="D28" s="7"/>
      <c r="E28" s="7"/>
      <c r="F28" s="7"/>
    </row>
    <row r="29" spans="1:6" ht="14.25">
      <c r="A29" s="15"/>
      <c r="B29" s="12"/>
      <c r="C29" s="13"/>
      <c r="D29" s="13"/>
      <c r="E29" s="13"/>
      <c r="F29" s="7"/>
    </row>
    <row r="30" spans="1:9" s="11" customFormat="1" ht="14.25" customHeight="1">
      <c r="A30" s="12"/>
      <c r="B30" s="13"/>
      <c r="C30" s="13"/>
      <c r="D30" s="13"/>
      <c r="E30" s="13"/>
      <c r="F30" s="10"/>
      <c r="G30" s="10"/>
      <c r="H30" s="10"/>
      <c r="I30" s="10"/>
    </row>
    <row r="31" spans="1:9" s="11" customFormat="1" ht="29.25" customHeight="1">
      <c r="A31" s="34"/>
      <c r="B31" s="34"/>
      <c r="C31" s="34"/>
      <c r="D31" s="34"/>
      <c r="E31" s="34"/>
      <c r="F31" s="34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6"/>
      <c r="C34" s="7"/>
      <c r="D34" s="7"/>
      <c r="E34" s="7"/>
      <c r="F34" s="7"/>
    </row>
    <row r="35" spans="1:6" ht="14.25">
      <c r="A35" s="7"/>
      <c r="B35" s="16"/>
      <c r="C35" s="7"/>
      <c r="D35" s="7"/>
      <c r="E35" s="7"/>
      <c r="F35" s="7"/>
    </row>
    <row r="36" spans="1:6" ht="14.25">
      <c r="A36" s="7"/>
      <c r="B36" s="16"/>
      <c r="C36" s="7"/>
      <c r="D36" s="7"/>
      <c r="E36" s="7"/>
      <c r="F36" s="7"/>
    </row>
    <row r="37" spans="1:6" ht="14.25">
      <c r="A37" s="7"/>
      <c r="B37" s="16"/>
      <c r="C37" s="7"/>
      <c r="D37" s="7"/>
      <c r="E37" s="7"/>
      <c r="F37" s="7"/>
    </row>
    <row r="38" spans="1:6" ht="14.25">
      <c r="A38" s="7"/>
      <c r="B38" s="16"/>
      <c r="C38" s="7"/>
      <c r="D38" s="7"/>
      <c r="E38" s="7"/>
      <c r="F38" s="7"/>
    </row>
    <row r="39" spans="1:6" ht="14.25">
      <c r="A39" s="7"/>
      <c r="B39" s="16"/>
      <c r="C39" s="7"/>
      <c r="D39" s="7"/>
      <c r="E39" s="7"/>
      <c r="F39" s="7"/>
    </row>
    <row r="40" spans="1:6" ht="14.25">
      <c r="A40" s="7"/>
      <c r="B40" s="16"/>
      <c r="C40" s="7"/>
      <c r="D40" s="7"/>
      <c r="E40" s="7"/>
      <c r="F40" s="7"/>
    </row>
    <row r="41" spans="1:6" ht="14.25">
      <c r="A41" s="7"/>
      <c r="B41" s="16"/>
      <c r="C41" s="7"/>
      <c r="D41" s="7"/>
      <c r="E41" s="7"/>
      <c r="F41" s="7"/>
    </row>
    <row r="42" spans="1:6" ht="14.25">
      <c r="A42" s="7"/>
      <c r="B42" s="16"/>
      <c r="C42" s="7"/>
      <c r="D42" s="7"/>
      <c r="E42" s="7"/>
      <c r="F42" s="7"/>
    </row>
    <row r="43" spans="1:6" ht="14.25">
      <c r="A43" s="7"/>
      <c r="B43" s="16"/>
      <c r="C43" s="7"/>
      <c r="D43" s="7"/>
      <c r="E43" s="7"/>
      <c r="F43" s="7"/>
    </row>
    <row r="44" spans="1:6" ht="14.25">
      <c r="A44" s="7"/>
      <c r="B44" s="16"/>
      <c r="C44" s="7"/>
      <c r="D44" s="7"/>
      <c r="E44" s="7"/>
      <c r="F44" s="7"/>
    </row>
    <row r="45" spans="1:6" ht="14.25">
      <c r="A45" s="7"/>
      <c r="B45" s="16"/>
      <c r="C45" s="7"/>
      <c r="D45" s="7"/>
      <c r="E45" s="7"/>
      <c r="F45" s="7"/>
    </row>
    <row r="46" spans="1:6" ht="14.25">
      <c r="A46" s="7"/>
      <c r="B46" s="16"/>
      <c r="C46" s="7"/>
      <c r="D46" s="7"/>
      <c r="E46" s="7"/>
      <c r="F46" s="7"/>
    </row>
    <row r="47" spans="1:6" ht="14.25">
      <c r="A47" s="7"/>
      <c r="B47" s="16"/>
      <c r="C47" s="7"/>
      <c r="D47" s="7"/>
      <c r="E47" s="7"/>
      <c r="F47" s="7"/>
    </row>
    <row r="48" spans="1:6" ht="14.25">
      <c r="A48" s="7"/>
      <c r="B48" s="16"/>
      <c r="C48" s="7"/>
      <c r="D48" s="7"/>
      <c r="E48" s="7"/>
      <c r="F48" s="7"/>
    </row>
    <row r="49" spans="1:6" ht="14.25">
      <c r="A49" s="7"/>
      <c r="B49" s="16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0" sqref="F20:F21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57421875" style="1" customWidth="1"/>
    <col min="6" max="6" width="34.00390625" style="1" customWidth="1"/>
    <col min="7" max="16384" width="9.140625" style="1" customWidth="1"/>
  </cols>
  <sheetData>
    <row r="1" spans="1:6" ht="88.5" customHeight="1">
      <c r="A1" s="35" t="s">
        <v>68</v>
      </c>
      <c r="B1" s="35"/>
      <c r="C1" s="35"/>
      <c r="D1" s="35"/>
      <c r="E1" s="35"/>
      <c r="F1" s="35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63</v>
      </c>
      <c r="E2" s="22" t="s">
        <v>69</v>
      </c>
      <c r="F2" s="22" t="s">
        <v>70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33</v>
      </c>
      <c r="E3" s="24">
        <v>33</v>
      </c>
      <c r="F3" s="31">
        <v>24.900000000000002</v>
      </c>
    </row>
    <row r="4" spans="1:6" ht="57.75" customHeight="1">
      <c r="A4" s="4">
        <v>2</v>
      </c>
      <c r="B4" s="5" t="s">
        <v>15</v>
      </c>
      <c r="C4" s="4" t="s">
        <v>14</v>
      </c>
      <c r="D4" s="24">
        <v>13.751250000000002</v>
      </c>
      <c r="E4" s="24">
        <v>10.5515</v>
      </c>
      <c r="F4" s="31">
        <v>4.534333333333333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95.240343</v>
      </c>
      <c r="E5" s="24">
        <v>81.593</v>
      </c>
      <c r="F5" s="31">
        <v>81.31304427090383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69.12461499999999</v>
      </c>
      <c r="E6" s="24">
        <v>59.912800000000004</v>
      </c>
      <c r="F6" s="31">
        <v>59.83219858210507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705.7867</v>
      </c>
      <c r="E7" s="24">
        <v>621.0331</v>
      </c>
      <c r="F7" s="31">
        <v>559.1857468005542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705.2461</v>
      </c>
      <c r="E8" s="24">
        <v>620.4226</v>
      </c>
      <c r="F8" s="31">
        <v>558.5835468005541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93.9633071585764</v>
      </c>
      <c r="F9" s="30">
        <v>72.54471912697814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36698.7162472/1000</f>
        <v>36.6987162472</v>
      </c>
      <c r="F10" s="32">
        <v>46.9992548859053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f>57264.5909113764/1000</f>
        <v>57.2645909113764</v>
      </c>
      <c r="F11" s="32">
        <v>25.545464241072832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/>
      <c r="F12" s="25"/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36481.8370782942/1000</f>
        <v>36.4818370782942</v>
      </c>
      <c r="F14" s="31">
        <v>46.77417396155521</v>
      </c>
    </row>
    <row r="15" spans="1:6" ht="14.25">
      <c r="A15" s="4"/>
      <c r="B15" s="5" t="s">
        <v>30</v>
      </c>
      <c r="C15" s="4" t="s">
        <v>31</v>
      </c>
      <c r="D15" s="24">
        <v>168.08639483213364</v>
      </c>
      <c r="E15" s="24">
        <v>167.4</v>
      </c>
      <c r="F15" s="24">
        <v>167.4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378429.407747392/1000</f>
        <v>378.429407747392</v>
      </c>
      <c r="F16" s="32">
        <v>433.56924668136173</v>
      </c>
    </row>
    <row r="17" spans="1:6" ht="14.25">
      <c r="A17" s="4"/>
      <c r="B17" s="5" t="s">
        <v>36</v>
      </c>
      <c r="C17" s="4" t="s">
        <v>33</v>
      </c>
      <c r="D17" s="24">
        <v>171.41955185851478</v>
      </c>
      <c r="E17" s="24">
        <v>167.8</v>
      </c>
      <c r="F17" s="24">
        <v>167.8</v>
      </c>
    </row>
    <row r="18" spans="1:6" ht="35.25" customHeight="1">
      <c r="A18" s="4"/>
      <c r="B18" s="5" t="s">
        <v>34</v>
      </c>
      <c r="C18" s="4"/>
      <c r="D18" s="24"/>
      <c r="E18" s="24" t="s">
        <v>61</v>
      </c>
      <c r="F18" s="24" t="s">
        <v>61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471.94106742096574</v>
      </c>
      <c r="F19" s="29">
        <f>F20+F21+F22</f>
        <v>505.6453573624986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5">
        <f>36554.3173070478/1000</f>
        <v>36.5543173070478</v>
      </c>
      <c r="F20" s="32">
        <v>46.84957042961888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5">
        <v>56.95734236652591</v>
      </c>
      <c r="F21" s="32">
        <v>25.22654025151799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378.429407747392</v>
      </c>
      <c r="F22" s="29">
        <f>F16</f>
        <v>433.56924668136173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66" customHeight="1">
      <c r="A29" s="18"/>
      <c r="B29" s="36"/>
      <c r="C29" s="36"/>
      <c r="D29" s="36"/>
      <c r="E29" s="36"/>
      <c r="F29" s="36"/>
    </row>
    <row r="30" spans="1:9" s="11" customFormat="1" ht="48" customHeight="1">
      <c r="A30" s="12"/>
      <c r="B30" s="36"/>
      <c r="C30" s="36"/>
      <c r="D30" s="36"/>
      <c r="E30" s="36"/>
      <c r="F30" s="36"/>
      <c r="G30" s="10"/>
      <c r="H30" s="10"/>
      <c r="I30" s="10"/>
    </row>
    <row r="31" spans="1:9" s="11" customFormat="1" ht="29.25" customHeight="1">
      <c r="A31" s="34"/>
      <c r="B31" s="34"/>
      <c r="C31" s="34"/>
      <c r="D31" s="34"/>
      <c r="E31" s="34"/>
      <c r="F31" s="34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20" sqref="F20:F21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8.00390625" style="1" customWidth="1"/>
    <col min="6" max="6" width="34.28125" style="1" customWidth="1"/>
    <col min="7" max="16384" width="9.140625" style="1" customWidth="1"/>
  </cols>
  <sheetData>
    <row r="1" spans="1:6" ht="85.5" customHeight="1">
      <c r="A1" s="35" t="s">
        <v>71</v>
      </c>
      <c r="B1" s="35"/>
      <c r="C1" s="35"/>
      <c r="D1" s="35"/>
      <c r="E1" s="35"/>
      <c r="F1" s="35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63</v>
      </c>
      <c r="E2" s="22" t="s">
        <v>72</v>
      </c>
      <c r="F2" s="22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170</v>
      </c>
      <c r="E3" s="24">
        <v>170</v>
      </c>
      <c r="F3" s="31">
        <v>170</v>
      </c>
    </row>
    <row r="4" spans="1:6" ht="57" customHeight="1">
      <c r="A4" s="4">
        <v>2</v>
      </c>
      <c r="B4" s="5" t="s">
        <v>15</v>
      </c>
      <c r="C4" s="4" t="s">
        <v>14</v>
      </c>
      <c r="D4" s="24">
        <v>160.61591666666666</v>
      </c>
      <c r="E4" s="24">
        <v>159.02075</v>
      </c>
      <c r="F4" s="31">
        <v>159.681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653.7990540000001</v>
      </c>
      <c r="E5" s="24">
        <v>798.9412</v>
      </c>
      <c r="F5" s="31">
        <v>701.4408000000001</v>
      </c>
    </row>
    <row r="6" spans="1:6" ht="23.25" customHeight="1">
      <c r="A6" s="4">
        <v>4</v>
      </c>
      <c r="B6" s="5" t="s">
        <v>49</v>
      </c>
      <c r="C6" s="4" t="s">
        <v>17</v>
      </c>
      <c r="D6" s="24">
        <v>573.4923490000001</v>
      </c>
      <c r="E6" s="24">
        <v>710.3380999999999</v>
      </c>
      <c r="F6" s="31">
        <v>611.5701087338102</v>
      </c>
    </row>
    <row r="7" spans="1:6" ht="24" customHeight="1">
      <c r="A7" s="4">
        <v>5</v>
      </c>
      <c r="B7" s="5" t="s">
        <v>18</v>
      </c>
      <c r="C7" s="4" t="s">
        <v>19</v>
      </c>
      <c r="D7" s="24">
        <v>902.808</v>
      </c>
      <c r="E7" s="24">
        <v>919.194</v>
      </c>
      <c r="F7" s="31">
        <v>906.3144610093148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899.8866</v>
      </c>
      <c r="E8" s="24">
        <v>915.9830999999999</v>
      </c>
      <c r="F8" s="31">
        <v>903.1927610093147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965.546812710407</v>
      </c>
      <c r="F9" s="30">
        <f>F10+F11+F12</f>
        <v>1043.959108672414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677036.796103558/1000</f>
        <v>677.036796103558</v>
      </c>
      <c r="F10" s="32">
        <v>743.0817620011034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>
        <f>288510.016606849/1000</f>
        <v>288.510016606849</v>
      </c>
      <c r="F11" s="32">
        <v>300.87734667131076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/>
      <c r="F12" s="25"/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674465.433443656/1000</f>
        <v>674.4654334436559</v>
      </c>
      <c r="F14" s="31">
        <v>740.7811150477778</v>
      </c>
    </row>
    <row r="15" spans="1:6" ht="14.25">
      <c r="A15" s="4"/>
      <c r="B15" s="5" t="s">
        <v>30</v>
      </c>
      <c r="C15" s="4" t="s">
        <v>31</v>
      </c>
      <c r="D15" s="24">
        <v>238.66951233799662</v>
      </c>
      <c r="E15" s="24">
        <v>257.2</v>
      </c>
      <c r="F15" s="24">
        <v>257.2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569193.026372752/1000</f>
        <v>569.193026372752</v>
      </c>
      <c r="F16" s="32">
        <v>714.4349777977174</v>
      </c>
    </row>
    <row r="17" spans="1:6" ht="14.25">
      <c r="A17" s="4"/>
      <c r="B17" s="5" t="s">
        <v>36</v>
      </c>
      <c r="C17" s="4" t="s">
        <v>33</v>
      </c>
      <c r="D17" s="24">
        <v>170.5388308256019</v>
      </c>
      <c r="E17" s="24">
        <v>170.6</v>
      </c>
      <c r="F17" s="24">
        <v>170.6</v>
      </c>
    </row>
    <row r="18" spans="1:6" ht="33.75" customHeight="1">
      <c r="A18" s="4"/>
      <c r="B18" s="5" t="s">
        <v>34</v>
      </c>
      <c r="C18" s="4"/>
      <c r="D18" s="24"/>
      <c r="E18" s="24" t="s">
        <v>61</v>
      </c>
      <c r="F18" s="24" t="s">
        <v>61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1531.4450209297117</v>
      </c>
      <c r="F19" s="29">
        <f>F20+F21+F22</f>
        <v>1755.2211568166913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5">
        <f>675324.773484189/1000</f>
        <v>675.324773484189</v>
      </c>
      <c r="F20" s="32">
        <v>741.5517741120367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5">
        <v>286.9272210727707</v>
      </c>
      <c r="F21" s="32">
        <v>299.23440490693736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569.193026372752</v>
      </c>
      <c r="F22" s="29">
        <f>F16</f>
        <v>714.4349777977174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51" customHeight="1">
      <c r="A29" s="15"/>
      <c r="B29" s="36"/>
      <c r="C29" s="36"/>
      <c r="D29" s="36"/>
      <c r="E29" s="36"/>
      <c r="F29" s="36"/>
    </row>
    <row r="30" spans="1:9" s="11" customFormat="1" ht="51.75" customHeight="1">
      <c r="A30" s="12"/>
      <c r="B30" s="36"/>
      <c r="C30" s="36"/>
      <c r="D30" s="36"/>
      <c r="E30" s="36"/>
      <c r="F30" s="36"/>
      <c r="G30" s="10"/>
      <c r="H30" s="10"/>
      <c r="I30" s="10"/>
    </row>
    <row r="31" spans="1:9" s="11" customFormat="1" ht="29.25" customHeight="1">
      <c r="A31" s="34"/>
      <c r="B31" s="34"/>
      <c r="C31" s="34"/>
      <c r="D31" s="34"/>
      <c r="E31" s="34"/>
      <c r="F31" s="34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0" sqref="F20:F21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421875" style="1" customWidth="1"/>
    <col min="6" max="6" width="30.8515625" style="1" customWidth="1"/>
    <col min="7" max="16384" width="9.140625" style="1" customWidth="1"/>
  </cols>
  <sheetData>
    <row r="1" spans="1:6" ht="85.5" customHeight="1">
      <c r="A1" s="35" t="s">
        <v>73</v>
      </c>
      <c r="B1" s="35"/>
      <c r="C1" s="35"/>
      <c r="D1" s="35"/>
      <c r="E1" s="35"/>
      <c r="F1" s="35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63</v>
      </c>
      <c r="E2" s="22" t="s">
        <v>74</v>
      </c>
      <c r="F2" s="22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140</v>
      </c>
      <c r="E3" s="24">
        <v>140</v>
      </c>
      <c r="F3" s="31">
        <v>140</v>
      </c>
    </row>
    <row r="4" spans="1:6" ht="57.75" customHeight="1">
      <c r="A4" s="4">
        <v>2</v>
      </c>
      <c r="B4" s="5" t="s">
        <v>15</v>
      </c>
      <c r="C4" s="4" t="s">
        <v>14</v>
      </c>
      <c r="D4" s="24">
        <v>128.41147083333334</v>
      </c>
      <c r="E4" s="24">
        <v>127.78225</v>
      </c>
      <c r="F4" s="31">
        <v>128.41147083333334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89.21234299999999</v>
      </c>
      <c r="E5" s="24">
        <v>93.6881</v>
      </c>
      <c r="F5" s="31">
        <v>48.599999999999994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32.146675999999985</v>
      </c>
      <c r="E6" s="24">
        <v>84.13650000000001</v>
      </c>
      <c r="F6" s="31">
        <v>2.722852000000003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1258.5970000000002</v>
      </c>
      <c r="E7" s="24">
        <v>1155.2</v>
      </c>
      <c r="F7" s="31">
        <v>2014.83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1256.8330000000003</v>
      </c>
      <c r="E8" s="24">
        <v>1154.1000000000001</v>
      </c>
      <c r="F8" s="31">
        <v>2011.97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331.237645674504</v>
      </c>
      <c r="F9" s="30">
        <f>F10+F11+F12</f>
        <v>278.4906000261948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142082.747199464/1000</f>
        <v>142.082747199464</v>
      </c>
      <c r="F10" s="32">
        <v>81.19129757437912</v>
      </c>
    </row>
    <row r="11" spans="1:6" ht="20.25" customHeight="1">
      <c r="A11" s="4" t="s">
        <v>25</v>
      </c>
      <c r="B11" s="6" t="s">
        <v>26</v>
      </c>
      <c r="C11" s="4" t="s">
        <v>22</v>
      </c>
      <c r="D11" s="25"/>
      <c r="E11" s="25">
        <f>189154.89847504/1000</f>
        <v>189.15489847504</v>
      </c>
      <c r="F11" s="32">
        <v>197.29930245181566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/>
      <c r="F12" s="25"/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141596.439301956/1000</f>
        <v>141.596439301956</v>
      </c>
      <c r="F14" s="31">
        <v>81.1749495006874</v>
      </c>
    </row>
    <row r="15" spans="1:6" ht="14.25">
      <c r="A15" s="4"/>
      <c r="B15" s="5" t="s">
        <v>30</v>
      </c>
      <c r="C15" s="4" t="s">
        <v>31</v>
      </c>
      <c r="D15" s="24">
        <v>469.53231185571667</v>
      </c>
      <c r="E15" s="24">
        <v>455</v>
      </c>
      <c r="F15" s="24">
        <v>455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722605.5293667/1000</f>
        <v>722.6055293667</v>
      </c>
      <c r="F16" s="32">
        <v>1575.725483907773</v>
      </c>
    </row>
    <row r="17" spans="1:6" ht="14.25">
      <c r="A17" s="4"/>
      <c r="B17" s="5" t="s">
        <v>36</v>
      </c>
      <c r="C17" s="4" t="s">
        <v>33</v>
      </c>
      <c r="D17" s="24">
        <v>170.15907872019397</v>
      </c>
      <c r="E17" s="24">
        <v>172.7</v>
      </c>
      <c r="F17" s="24">
        <v>172.7</v>
      </c>
    </row>
    <row r="18" spans="1:6" ht="42.75" customHeight="1">
      <c r="A18" s="4"/>
      <c r="B18" s="5" t="s">
        <v>34</v>
      </c>
      <c r="C18" s="4"/>
      <c r="D18" s="24"/>
      <c r="E18" s="24" t="s">
        <v>61</v>
      </c>
      <c r="F18" s="24" t="s">
        <v>61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1050.7113984801565</v>
      </c>
      <c r="F19" s="29">
        <f>F20+F21+F22</f>
        <v>1851.3515175646055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4">
        <f>141698.224442469/1000</f>
        <v>141.698224442469</v>
      </c>
      <c r="F20" s="32">
        <v>81.17838065362388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25">
        <v>186.40764467098748</v>
      </c>
      <c r="F21" s="32">
        <v>194.44765300320864</v>
      </c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722.6055293667</v>
      </c>
      <c r="F22" s="29">
        <f>F16</f>
        <v>1575.725483907773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60.75" customHeight="1">
      <c r="A29" s="15"/>
      <c r="B29" s="36"/>
      <c r="C29" s="36"/>
      <c r="D29" s="36"/>
      <c r="E29" s="36"/>
      <c r="F29" s="36"/>
    </row>
    <row r="30" spans="1:9" s="11" customFormat="1" ht="45.75" customHeight="1">
      <c r="A30" s="12"/>
      <c r="B30" s="36"/>
      <c r="C30" s="36"/>
      <c r="D30" s="36"/>
      <c r="E30" s="36"/>
      <c r="F30" s="36"/>
      <c r="G30" s="10"/>
      <c r="H30" s="10"/>
      <c r="I30" s="10"/>
    </row>
    <row r="31" spans="1:9" s="11" customFormat="1" ht="29.25" customHeight="1">
      <c r="A31" s="34"/>
      <c r="B31" s="34"/>
      <c r="C31" s="34"/>
      <c r="D31" s="34"/>
      <c r="E31" s="34"/>
      <c r="F31" s="34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4" sqref="F14:F1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8515625" style="1" customWidth="1"/>
    <col min="6" max="6" width="28.28125" style="1" customWidth="1"/>
    <col min="7" max="16384" width="9.140625" style="1" customWidth="1"/>
  </cols>
  <sheetData>
    <row r="1" spans="1:6" ht="94.5" customHeight="1">
      <c r="A1" s="35" t="s">
        <v>75</v>
      </c>
      <c r="B1" s="35"/>
      <c r="C1" s="35"/>
      <c r="D1" s="35"/>
      <c r="E1" s="35"/>
      <c r="F1" s="35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63</v>
      </c>
      <c r="E2" s="22" t="s">
        <v>76</v>
      </c>
      <c r="F2" s="22" t="s">
        <v>77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221</v>
      </c>
      <c r="E3" s="24">
        <v>221</v>
      </c>
      <c r="F3" s="31">
        <v>221</v>
      </c>
    </row>
    <row r="4" spans="1:6" ht="61.5" customHeight="1">
      <c r="A4" s="4">
        <v>2</v>
      </c>
      <c r="B4" s="5" t="s">
        <v>15</v>
      </c>
      <c r="C4" s="4" t="s">
        <v>14</v>
      </c>
      <c r="D4" s="24">
        <v>212.64958333333334</v>
      </c>
      <c r="E4" s="24">
        <v>212.17458333333335</v>
      </c>
      <c r="F4" s="31">
        <v>212.49633333333333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1325.7496230000002</v>
      </c>
      <c r="E5" s="24">
        <v>1499.3927</v>
      </c>
      <c r="F5" s="31">
        <v>1290.576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1286.6869500220002</v>
      </c>
      <c r="E6" s="24">
        <v>1451.3237000000001</v>
      </c>
      <c r="F6" s="31">
        <v>1229.3308895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125.36599999999999</v>
      </c>
      <c r="E7" s="24">
        <v>262.7199</v>
      </c>
      <c r="F7" s="31">
        <v>159.626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f>D7-'[7]4'!$J$29</f>
        <v>124.26999999999998</v>
      </c>
      <c r="E8" s="24">
        <v>259.9502</v>
      </c>
      <c r="F8" s="31">
        <v>159.626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1480.05127410407</v>
      </c>
      <c r="F9" s="30">
        <f>F10+F11+F12</f>
        <v>1389.893453739816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1480051.27410407/1000</f>
        <v>1480.05127410407</v>
      </c>
      <c r="F10" s="32">
        <v>1389.893453739816</v>
      </c>
    </row>
    <row r="11" spans="1:6" ht="15">
      <c r="A11" s="4" t="s">
        <v>25</v>
      </c>
      <c r="B11" s="6" t="s">
        <v>26</v>
      </c>
      <c r="C11" s="4" t="s">
        <v>22</v>
      </c>
      <c r="D11" s="25"/>
      <c r="E11" s="25"/>
      <c r="F11" s="25"/>
    </row>
    <row r="12" spans="1:6" ht="30">
      <c r="A12" s="4" t="s">
        <v>27</v>
      </c>
      <c r="B12" s="6" t="s">
        <v>50</v>
      </c>
      <c r="C12" s="4" t="s">
        <v>22</v>
      </c>
      <c r="D12" s="25"/>
      <c r="E12" s="25"/>
      <c r="F12" s="25"/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1478295.51784211/1000</f>
        <v>1478.29551784211</v>
      </c>
      <c r="F14" s="31">
        <v>1469.2244616187677</v>
      </c>
    </row>
    <row r="15" spans="1:6" ht="14.25">
      <c r="A15" s="4"/>
      <c r="B15" s="5" t="s">
        <v>30</v>
      </c>
      <c r="C15" s="4" t="s">
        <v>31</v>
      </c>
      <c r="D15" s="24">
        <v>257.24503056118317</v>
      </c>
      <c r="E15" s="24">
        <v>261.2</v>
      </c>
      <c r="F15" s="24">
        <v>261.2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120674.128972865/1000</f>
        <v>120.674128972865</v>
      </c>
      <c r="F16" s="32">
        <v>80.88012707139855</v>
      </c>
    </row>
    <row r="17" spans="1:6" ht="14.25">
      <c r="A17" s="4"/>
      <c r="B17" s="5" t="s">
        <v>36</v>
      </c>
      <c r="C17" s="4" t="s">
        <v>33</v>
      </c>
      <c r="D17" s="24">
        <v>116.59953256863905</v>
      </c>
      <c r="E17" s="24">
        <v>118.9</v>
      </c>
      <c r="F17" s="24">
        <v>118.9</v>
      </c>
    </row>
    <row r="18" spans="1:6" ht="35.25" customHeight="1">
      <c r="A18" s="4"/>
      <c r="B18" s="5" t="s">
        <v>34</v>
      </c>
      <c r="C18" s="4"/>
      <c r="D18" s="24"/>
      <c r="E18" s="24" t="s">
        <v>61</v>
      </c>
      <c r="F18" s="24" t="s">
        <v>61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E20+E22</f>
        <v>1600.725403076935</v>
      </c>
      <c r="F19" s="29">
        <f>F20+F22</f>
        <v>1470.7735808112147</v>
      </c>
    </row>
    <row r="20" spans="1:6" ht="14.25">
      <c r="A20" s="4" t="s">
        <v>38</v>
      </c>
      <c r="B20" s="5" t="s">
        <v>41</v>
      </c>
      <c r="C20" s="4" t="s">
        <v>22</v>
      </c>
      <c r="D20" s="25"/>
      <c r="E20" s="29">
        <f>E10</f>
        <v>1480.05127410407</v>
      </c>
      <c r="F20" s="29">
        <f>F10</f>
        <v>1389.893453739816</v>
      </c>
    </row>
    <row r="21" spans="1:6" ht="14.25">
      <c r="A21" s="4" t="s">
        <v>39</v>
      </c>
      <c r="B21" s="5" t="s">
        <v>42</v>
      </c>
      <c r="C21" s="4" t="s">
        <v>22</v>
      </c>
      <c r="D21" s="25"/>
      <c r="E21" s="30"/>
      <c r="F21" s="30"/>
    </row>
    <row r="22" spans="1:6" ht="28.5">
      <c r="A22" s="4" t="s">
        <v>40</v>
      </c>
      <c r="B22" s="5" t="s">
        <v>52</v>
      </c>
      <c r="C22" s="4" t="s">
        <v>22</v>
      </c>
      <c r="D22" s="25"/>
      <c r="E22" s="29">
        <f>E16</f>
        <v>120.674128972865</v>
      </c>
      <c r="F22" s="29">
        <f>F16</f>
        <v>80.88012707139855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14.25">
      <c r="A29" s="15"/>
      <c r="B29" s="12"/>
      <c r="C29" s="13"/>
      <c r="D29" s="13"/>
      <c r="E29" s="13"/>
      <c r="F29" s="7"/>
    </row>
    <row r="30" spans="1:9" s="11" customFormat="1" ht="14.25" customHeight="1">
      <c r="A30" s="12"/>
      <c r="B30" s="13"/>
      <c r="C30" s="13"/>
      <c r="D30" s="13"/>
      <c r="E30" s="13"/>
      <c r="F30" s="10"/>
      <c r="G30" s="10"/>
      <c r="H30" s="10"/>
      <c r="I30" s="10"/>
    </row>
    <row r="31" spans="1:9" s="11" customFormat="1" ht="29.25" customHeight="1">
      <c r="A31" s="34"/>
      <c r="B31" s="34"/>
      <c r="C31" s="34"/>
      <c r="D31" s="34"/>
      <c r="E31" s="34"/>
      <c r="F31" s="34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20" sqref="F20:F21"/>
    </sheetView>
  </sheetViews>
  <sheetFormatPr defaultColWidth="9.140625" defaultRowHeight="15"/>
  <cols>
    <col min="1" max="1" width="4.8515625" style="1" customWidth="1"/>
    <col min="2" max="2" width="56.28125" style="1" customWidth="1"/>
    <col min="3" max="3" width="18.421875" style="1" customWidth="1"/>
    <col min="4" max="4" width="20.7109375" style="1" customWidth="1"/>
    <col min="5" max="5" width="28.140625" style="1" customWidth="1"/>
    <col min="6" max="6" width="31.421875" style="1" customWidth="1"/>
    <col min="7" max="16384" width="9.140625" style="1" customWidth="1"/>
  </cols>
  <sheetData>
    <row r="1" spans="1:6" ht="94.5" customHeight="1">
      <c r="A1" s="35" t="s">
        <v>78</v>
      </c>
      <c r="B1" s="35"/>
      <c r="C1" s="35"/>
      <c r="D1" s="35"/>
      <c r="E1" s="35"/>
      <c r="F1" s="35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63</v>
      </c>
      <c r="E2" s="22" t="s">
        <v>79</v>
      </c>
      <c r="F2" s="22" t="s">
        <v>80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245</v>
      </c>
      <c r="E3" s="24">
        <v>245</v>
      </c>
      <c r="F3" s="31">
        <v>245</v>
      </c>
    </row>
    <row r="4" spans="1:6" ht="59.25" customHeight="1">
      <c r="A4" s="4">
        <v>2</v>
      </c>
      <c r="B4" s="5" t="s">
        <v>15</v>
      </c>
      <c r="C4" s="4" t="s">
        <v>14</v>
      </c>
      <c r="D4" s="24">
        <v>190.67941666666667</v>
      </c>
      <c r="E4" s="24">
        <v>185.1575</v>
      </c>
      <c r="F4" s="31">
        <v>187.615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659.1069399999999</v>
      </c>
      <c r="E5" s="24">
        <v>798.73</v>
      </c>
      <c r="F5" s="31">
        <v>653.810206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549.4566639999998</v>
      </c>
      <c r="E6" s="24">
        <v>674.7669000000001</v>
      </c>
      <c r="F6" s="31">
        <v>532.453542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1349.134</v>
      </c>
      <c r="E7" s="24">
        <v>1470.6233</v>
      </c>
      <c r="F7" s="31">
        <v>1405.8682973881794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1344.838</v>
      </c>
      <c r="E8" s="24">
        <v>1465.9927</v>
      </c>
      <c r="F8" s="31">
        <v>1401.2246307215128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946.797020107988</v>
      </c>
      <c r="F9" s="30">
        <v>954.3197828765346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593012.147538247/1000</f>
        <v>593.0121475382471</v>
      </c>
      <c r="F10" s="32">
        <v>585.4629868631372</v>
      </c>
    </row>
    <row r="11" spans="1:6" ht="28.5">
      <c r="A11" s="4" t="s">
        <v>25</v>
      </c>
      <c r="B11" s="6" t="s">
        <v>26</v>
      </c>
      <c r="C11" s="4" t="s">
        <v>22</v>
      </c>
      <c r="D11" s="25"/>
      <c r="E11" s="25">
        <f>353784.872569741/1000</f>
        <v>353.78487256974097</v>
      </c>
      <c r="F11" s="32">
        <v>368.8567960133975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/>
      <c r="F12" s="25"/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591475.028352534/1000</f>
        <v>591.4750283525341</v>
      </c>
      <c r="F14" s="31">
        <v>584.2016239459039</v>
      </c>
    </row>
    <row r="15" spans="1:6" ht="14.25">
      <c r="A15" s="4"/>
      <c r="B15" s="5" t="s">
        <v>30</v>
      </c>
      <c r="C15" s="4" t="s">
        <v>31</v>
      </c>
      <c r="D15" s="24">
        <v>234.5343119821292</v>
      </c>
      <c r="E15" s="24">
        <v>245</v>
      </c>
      <c r="F15" s="24">
        <v>245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932646.983690622/1000</f>
        <v>932.646983690622</v>
      </c>
      <c r="F16" s="32">
        <v>1112.084581453619</v>
      </c>
    </row>
    <row r="17" spans="1:6" ht="14.25">
      <c r="A17" s="4"/>
      <c r="B17" s="5" t="s">
        <v>36</v>
      </c>
      <c r="C17" s="4" t="s">
        <v>33</v>
      </c>
      <c r="D17" s="24">
        <v>178.58659139640685</v>
      </c>
      <c r="E17" s="24">
        <v>178.6</v>
      </c>
      <c r="F17" s="24">
        <v>178.6</v>
      </c>
    </row>
    <row r="18" spans="1:6" ht="41.25" customHeight="1">
      <c r="A18" s="4"/>
      <c r="B18" s="5" t="s">
        <v>34</v>
      </c>
      <c r="C18" s="4"/>
      <c r="D18" s="24"/>
      <c r="E18" s="24" t="s">
        <v>61</v>
      </c>
      <c r="F18" s="24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1877.1386480323265</v>
      </c>
      <c r="F19" s="29">
        <f>F20+F21+F22</f>
        <v>2064.169206555128</v>
      </c>
    </row>
    <row r="20" spans="1:6" ht="23.25" customHeight="1">
      <c r="A20" s="4" t="s">
        <v>38</v>
      </c>
      <c r="B20" s="5" t="s">
        <v>41</v>
      </c>
      <c r="C20" s="4" t="s">
        <v>22</v>
      </c>
      <c r="D20" s="25"/>
      <c r="E20" s="25">
        <f>592291.335707012/1000</f>
        <v>592.291335707012</v>
      </c>
      <c r="F20" s="32">
        <v>584.8725856926914</v>
      </c>
    </row>
    <row r="21" spans="1:6" ht="21" customHeight="1">
      <c r="A21" s="4" t="s">
        <v>39</v>
      </c>
      <c r="B21" s="5" t="s">
        <v>42</v>
      </c>
      <c r="C21" s="4" t="s">
        <v>22</v>
      </c>
      <c r="D21" s="25"/>
      <c r="E21" s="25">
        <v>352.2003286346925</v>
      </c>
      <c r="F21" s="32">
        <v>367.21203940881736</v>
      </c>
    </row>
    <row r="22" spans="1:6" ht="33.75" customHeight="1">
      <c r="A22" s="4" t="s">
        <v>40</v>
      </c>
      <c r="B22" s="5" t="s">
        <v>52</v>
      </c>
      <c r="C22" s="4" t="s">
        <v>22</v>
      </c>
      <c r="D22" s="25"/>
      <c r="E22" s="29">
        <f>E16</f>
        <v>932.646983690622</v>
      </c>
      <c r="F22" s="29">
        <f>F16</f>
        <v>1112.084581453619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9.5" customHeight="1">
      <c r="A28" s="7"/>
      <c r="B28" s="17"/>
      <c r="C28" s="7"/>
      <c r="D28" s="7"/>
      <c r="E28" s="7"/>
      <c r="F28" s="7"/>
    </row>
    <row r="29" spans="1:6" ht="60.75" customHeight="1">
      <c r="A29" s="15"/>
      <c r="B29" s="36"/>
      <c r="C29" s="36"/>
      <c r="D29" s="36"/>
      <c r="E29" s="36"/>
      <c r="F29" s="36"/>
    </row>
    <row r="30" spans="1:9" s="11" customFormat="1" ht="47.25" customHeight="1">
      <c r="A30" s="18"/>
      <c r="B30" s="36"/>
      <c r="C30" s="36"/>
      <c r="D30" s="36"/>
      <c r="E30" s="36"/>
      <c r="F30" s="36"/>
      <c r="G30" s="10"/>
      <c r="H30" s="10"/>
      <c r="I30" s="10"/>
    </row>
    <row r="31" spans="1:9" s="11" customFormat="1" ht="17.25" customHeight="1">
      <c r="A31" s="20"/>
      <c r="B31" s="20"/>
      <c r="C31" s="20"/>
      <c r="D31" s="20"/>
      <c r="E31" s="20"/>
      <c r="F31" s="20"/>
      <c r="G31" s="10"/>
      <c r="H31" s="10"/>
      <c r="I31" s="10"/>
    </row>
    <row r="32" spans="1:9" s="11" customFormat="1" ht="18" customHeight="1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7.25" customHeight="1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20.25" customHeight="1">
      <c r="A34" s="7"/>
      <c r="B34" s="17"/>
      <c r="C34" s="7"/>
      <c r="D34" s="7"/>
      <c r="E34" s="7"/>
      <c r="F34" s="7"/>
    </row>
    <row r="35" spans="1:6" ht="21" customHeight="1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3">
    <mergeCell ref="A1:F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="75" zoomScaleNormal="75" zoomScalePageLayoutView="0" workbookViewId="0" topLeftCell="A1">
      <selection activeCell="T2" sqref="T2"/>
    </sheetView>
  </sheetViews>
  <sheetFormatPr defaultColWidth="9.140625" defaultRowHeight="15"/>
  <cols>
    <col min="1" max="1" width="4.8515625" style="1" customWidth="1"/>
    <col min="2" max="2" width="56.28125" style="1" customWidth="1"/>
    <col min="3" max="3" width="18.421875" style="1" customWidth="1"/>
    <col min="4" max="4" width="22.28125" style="1" customWidth="1"/>
    <col min="5" max="5" width="28.00390625" style="1" customWidth="1"/>
    <col min="6" max="6" width="33.8515625" style="1" customWidth="1"/>
    <col min="7" max="16384" width="9.140625" style="1" customWidth="1"/>
  </cols>
  <sheetData>
    <row r="1" spans="1:6" ht="96" customHeight="1">
      <c r="A1" s="35" t="s">
        <v>81</v>
      </c>
      <c r="B1" s="35"/>
      <c r="C1" s="35"/>
      <c r="D1" s="35"/>
      <c r="E1" s="35"/>
      <c r="F1" s="35"/>
    </row>
    <row r="2" spans="1:6" ht="92.25" customHeight="1">
      <c r="A2" s="4" t="s">
        <v>10</v>
      </c>
      <c r="B2" s="4" t="s">
        <v>11</v>
      </c>
      <c r="C2" s="4" t="s">
        <v>12</v>
      </c>
      <c r="D2" s="22" t="s">
        <v>63</v>
      </c>
      <c r="E2" s="22" t="s">
        <v>82</v>
      </c>
      <c r="F2" s="22" t="s">
        <v>80</v>
      </c>
    </row>
    <row r="3" spans="1:6" ht="25.5" customHeight="1">
      <c r="A3" s="4">
        <v>1</v>
      </c>
      <c r="B3" s="5" t="s">
        <v>13</v>
      </c>
      <c r="C3" s="4" t="s">
        <v>14</v>
      </c>
      <c r="D3" s="24">
        <v>260</v>
      </c>
      <c r="E3" s="24">
        <v>260</v>
      </c>
      <c r="F3" s="31">
        <v>260</v>
      </c>
    </row>
    <row r="4" spans="1:6" ht="63" customHeight="1">
      <c r="A4" s="4">
        <v>2</v>
      </c>
      <c r="B4" s="5" t="s">
        <v>15</v>
      </c>
      <c r="C4" s="4" t="s">
        <v>14</v>
      </c>
      <c r="D4" s="24">
        <v>219.05308333333335</v>
      </c>
      <c r="E4" s="24">
        <v>213.86416666666668</v>
      </c>
      <c r="F4" s="31">
        <v>217.31266666666667</v>
      </c>
    </row>
    <row r="5" spans="1:6" ht="21.75" customHeight="1">
      <c r="A5" s="4">
        <v>3</v>
      </c>
      <c r="B5" s="5" t="s">
        <v>16</v>
      </c>
      <c r="C5" s="4" t="s">
        <v>17</v>
      </c>
      <c r="D5" s="24">
        <v>916.1104950000001</v>
      </c>
      <c r="E5" s="24">
        <v>895</v>
      </c>
      <c r="F5" s="31">
        <v>978.288</v>
      </c>
    </row>
    <row r="6" spans="1:6" ht="29.25" customHeight="1">
      <c r="A6" s="4">
        <v>4</v>
      </c>
      <c r="B6" s="5" t="s">
        <v>49</v>
      </c>
      <c r="C6" s="4" t="s">
        <v>17</v>
      </c>
      <c r="D6" s="24">
        <v>800.0973470000001</v>
      </c>
      <c r="E6" s="24">
        <v>777.2178</v>
      </c>
      <c r="F6" s="31">
        <v>848.5867000000001</v>
      </c>
    </row>
    <row r="7" spans="1:6" ht="24.75" customHeight="1">
      <c r="A7" s="4">
        <v>5</v>
      </c>
      <c r="B7" s="5" t="s">
        <v>18</v>
      </c>
      <c r="C7" s="4" t="s">
        <v>19</v>
      </c>
      <c r="D7" s="24">
        <v>1699.269</v>
      </c>
      <c r="E7" s="24">
        <v>1840.9982</v>
      </c>
      <c r="F7" s="31">
        <v>1835.5451661148606</v>
      </c>
    </row>
    <row r="8" spans="1:6" ht="24" customHeight="1">
      <c r="A8" s="4">
        <v>6</v>
      </c>
      <c r="B8" s="5" t="s">
        <v>20</v>
      </c>
      <c r="C8" s="4" t="s">
        <v>19</v>
      </c>
      <c r="D8" s="24">
        <v>1694.83</v>
      </c>
      <c r="E8" s="24">
        <v>1836.1937</v>
      </c>
      <c r="F8" s="31">
        <v>1830.8841661148606</v>
      </c>
    </row>
    <row r="9" spans="1:6" ht="21.75" customHeight="1">
      <c r="A9" s="4">
        <v>7</v>
      </c>
      <c r="B9" s="6" t="s">
        <v>21</v>
      </c>
      <c r="C9" s="4" t="s">
        <v>22</v>
      </c>
      <c r="D9" s="25"/>
      <c r="E9" s="30">
        <f>E10+E11+E12</f>
        <v>1069.935595152912</v>
      </c>
      <c r="F9" s="30">
        <v>1350.2168865285316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5"/>
      <c r="E10" s="25">
        <f>688047.326374887/1000</f>
        <v>688.047326374887</v>
      </c>
      <c r="F10" s="32">
        <v>947.4479231041796</v>
      </c>
    </row>
    <row r="11" spans="1:6" ht="28.5">
      <c r="A11" s="4" t="s">
        <v>25</v>
      </c>
      <c r="B11" s="6" t="s">
        <v>26</v>
      </c>
      <c r="C11" s="4" t="s">
        <v>22</v>
      </c>
      <c r="D11" s="25"/>
      <c r="E11" s="25">
        <f>381888.268778025/1000</f>
        <v>381.888268778025</v>
      </c>
      <c r="F11" s="32">
        <v>402.76896342435214</v>
      </c>
    </row>
    <row r="12" spans="1:6" ht="30">
      <c r="A12" s="4" t="s">
        <v>27</v>
      </c>
      <c r="B12" s="6" t="s">
        <v>50</v>
      </c>
      <c r="C12" s="4" t="s">
        <v>22</v>
      </c>
      <c r="D12" s="25"/>
      <c r="E12" s="25"/>
      <c r="F12" s="25"/>
    </row>
    <row r="13" spans="1:7" ht="14.25">
      <c r="A13" s="4"/>
      <c r="B13" s="5"/>
      <c r="C13" s="4"/>
      <c r="D13" s="24"/>
      <c r="E13" s="24"/>
      <c r="F13" s="24"/>
      <c r="G13" s="9"/>
    </row>
    <row r="14" spans="1:6" ht="14.25">
      <c r="A14" s="4" t="s">
        <v>28</v>
      </c>
      <c r="B14" s="5" t="s">
        <v>29</v>
      </c>
      <c r="C14" s="4" t="s">
        <v>22</v>
      </c>
      <c r="D14" s="25"/>
      <c r="E14" s="25">
        <f>686276.819230918/1000</f>
        <v>686.2768192309179</v>
      </c>
      <c r="F14" s="31">
        <v>945.4376469106927</v>
      </c>
    </row>
    <row r="15" spans="1:6" ht="14.25">
      <c r="A15" s="4"/>
      <c r="B15" s="5" t="s">
        <v>30</v>
      </c>
      <c r="C15" s="4" t="s">
        <v>31</v>
      </c>
      <c r="D15" s="24">
        <v>247.78820260593142</v>
      </c>
      <c r="E15" s="24">
        <v>242</v>
      </c>
      <c r="F15" s="24">
        <v>242</v>
      </c>
    </row>
    <row r="16" spans="1:6" ht="14.25">
      <c r="A16" s="4" t="s">
        <v>32</v>
      </c>
      <c r="B16" s="5" t="s">
        <v>46</v>
      </c>
      <c r="C16" s="4" t="s">
        <v>22</v>
      </c>
      <c r="D16" s="25"/>
      <c r="E16" s="25">
        <f>1208422.39416181/1000</f>
        <v>1208.42239416181</v>
      </c>
      <c r="F16" s="32">
        <v>1516.3062651204266</v>
      </c>
    </row>
    <row r="17" spans="1:6" ht="14.25">
      <c r="A17" s="4"/>
      <c r="B17" s="5" t="s">
        <v>36</v>
      </c>
      <c r="C17" s="4" t="s">
        <v>33</v>
      </c>
      <c r="D17" s="24">
        <v>180.10790228033346</v>
      </c>
      <c r="E17" s="24">
        <v>179.7</v>
      </c>
      <c r="F17" s="24">
        <v>179.7</v>
      </c>
    </row>
    <row r="18" spans="1:6" ht="39" customHeight="1">
      <c r="A18" s="4"/>
      <c r="B18" s="5" t="s">
        <v>34</v>
      </c>
      <c r="C18" s="4"/>
      <c r="D18" s="24"/>
      <c r="E18" s="24" t="s">
        <v>61</v>
      </c>
      <c r="F18" s="24" t="s">
        <v>61</v>
      </c>
    </row>
    <row r="19" spans="1:6" ht="15">
      <c r="A19" s="4">
        <v>11</v>
      </c>
      <c r="B19" s="6" t="s">
        <v>37</v>
      </c>
      <c r="C19" s="8" t="s">
        <v>22</v>
      </c>
      <c r="D19" s="24"/>
      <c r="E19" s="29">
        <f>E20+E21+E22</f>
        <v>2275.9675606380933</v>
      </c>
      <c r="F19" s="29">
        <f>F20+F21+F22</f>
        <v>2863.9627501545665</v>
      </c>
    </row>
    <row r="20" spans="1:6" ht="42.75">
      <c r="A20" s="4" t="s">
        <v>38</v>
      </c>
      <c r="B20" s="5" t="s">
        <v>41</v>
      </c>
      <c r="C20" s="4" t="s">
        <v>22</v>
      </c>
      <c r="D20" s="25"/>
      <c r="E20" s="24">
        <f>687217.067791081/1000</f>
        <v>687.217067791081</v>
      </c>
      <c r="F20" s="31">
        <v>946.5069781661372</v>
      </c>
    </row>
    <row r="21" spans="1:6" ht="42.75">
      <c r="A21" s="4" t="s">
        <v>39</v>
      </c>
      <c r="B21" s="5" t="s">
        <v>42</v>
      </c>
      <c r="C21" s="4" t="s">
        <v>22</v>
      </c>
      <c r="D21" s="25"/>
      <c r="E21" s="24">
        <v>380.3280986852027</v>
      </c>
      <c r="F21" s="31">
        <v>401.1495068680026</v>
      </c>
    </row>
    <row r="22" spans="1:6" ht="42.75">
      <c r="A22" s="4" t="s">
        <v>40</v>
      </c>
      <c r="B22" s="5" t="s">
        <v>52</v>
      </c>
      <c r="C22" s="4" t="s">
        <v>22</v>
      </c>
      <c r="D22" s="25"/>
      <c r="E22" s="29">
        <f>E16</f>
        <v>1208.42239416181</v>
      </c>
      <c r="F22" s="29">
        <f>F16</f>
        <v>1516.3062651204266</v>
      </c>
    </row>
    <row r="23" spans="1:6" ht="14.25">
      <c r="A23" s="4" t="s">
        <v>43</v>
      </c>
      <c r="B23" s="5" t="s">
        <v>51</v>
      </c>
      <c r="C23" s="4" t="s">
        <v>22</v>
      </c>
      <c r="D23" s="26"/>
      <c r="E23" s="26"/>
      <c r="F23" s="26"/>
    </row>
    <row r="24" spans="1:6" ht="14.25">
      <c r="A24" s="4"/>
      <c r="B24" s="5"/>
      <c r="C24" s="4"/>
      <c r="D24" s="26"/>
      <c r="E24" s="26"/>
      <c r="F24" s="26"/>
    </row>
    <row r="25" spans="1:6" ht="28.5">
      <c r="A25" s="4" t="s">
        <v>44</v>
      </c>
      <c r="B25" s="5" t="s">
        <v>53</v>
      </c>
      <c r="C25" s="4" t="s">
        <v>47</v>
      </c>
      <c r="D25" s="27"/>
      <c r="E25" s="27"/>
      <c r="F25" s="27"/>
    </row>
    <row r="26" spans="1:6" ht="14.25">
      <c r="A26" s="4"/>
      <c r="B26" s="5"/>
      <c r="C26" s="4"/>
      <c r="D26" s="26"/>
      <c r="E26" s="26"/>
      <c r="F26" s="26"/>
    </row>
    <row r="27" spans="1:6" ht="65.25" customHeight="1">
      <c r="A27" s="4" t="s">
        <v>45</v>
      </c>
      <c r="B27" s="5" t="s">
        <v>54</v>
      </c>
      <c r="C27" s="4" t="s">
        <v>22</v>
      </c>
      <c r="D27" s="24"/>
      <c r="E27" s="24"/>
      <c r="F27" s="24"/>
    </row>
    <row r="28" spans="1:6" ht="14.25">
      <c r="A28" s="7"/>
      <c r="B28" s="17"/>
      <c r="C28" s="7"/>
      <c r="D28" s="7"/>
      <c r="E28" s="7"/>
      <c r="F28" s="7"/>
    </row>
    <row r="29" spans="1:6" ht="48.75" customHeight="1">
      <c r="A29" s="15"/>
      <c r="B29" s="36"/>
      <c r="C29" s="36"/>
      <c r="D29" s="36"/>
      <c r="E29" s="36"/>
      <c r="F29" s="36"/>
    </row>
    <row r="30" spans="1:9" s="11" customFormat="1" ht="50.25" customHeight="1">
      <c r="A30" s="18"/>
      <c r="B30" s="36"/>
      <c r="C30" s="36"/>
      <c r="D30" s="36"/>
      <c r="E30" s="36"/>
      <c r="F30" s="36"/>
      <c r="G30" s="10"/>
      <c r="H30" s="10"/>
      <c r="I30" s="10"/>
    </row>
    <row r="31" spans="1:9" s="11" customFormat="1" ht="29.25" customHeight="1">
      <c r="A31" s="34"/>
      <c r="B31" s="34"/>
      <c r="C31" s="34"/>
      <c r="D31" s="34"/>
      <c r="E31" s="34"/>
      <c r="F31" s="34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2014-08-20T20:18:59Z</cp:lastPrinted>
  <dcterms:created xsi:type="dcterms:W3CDTF">2006-09-28T05:33:49Z</dcterms:created>
  <dcterms:modified xsi:type="dcterms:W3CDTF">2020-05-18T13:19:07Z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