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356" yWindow="1440" windowWidth="19320" windowHeight="12660" activeTab="1"/>
  </bookViews>
  <sheets>
    <sheet name="стр.1" sheetId="1" r:id="rId1"/>
    <sheet name="стр.3" sheetId="2" r:id="rId2"/>
  </sheets>
  <definedNames>
    <definedName name="_xlnm.Print_Area" localSheetId="1">'стр.3'!$A$1:$AG$57</definedName>
  </definedNames>
  <calcPr fullCalcOnLoad="1"/>
</workbook>
</file>

<file path=xl/sharedStrings.xml><?xml version="1.0" encoding="utf-8"?>
<sst xmlns="http://schemas.openxmlformats.org/spreadsheetml/2006/main" count="259" uniqueCount="118">
  <si>
    <t>№ №</t>
  </si>
  <si>
    <t>Наименование объекта</t>
  </si>
  <si>
    <t>план **</t>
  </si>
  <si>
    <t>факт</t>
  </si>
  <si>
    <t>в том числе за счет</t>
  </si>
  <si>
    <t>млн. рублей</t>
  </si>
  <si>
    <t>%</t>
  </si>
  <si>
    <t>Причины отклонений</t>
  </si>
  <si>
    <t>Осталось профинансировать
по результатам отчетного периода *</t>
  </si>
  <si>
    <t>1</t>
  </si>
  <si>
    <t>Техническое перевооружение и реконструкция</t>
  </si>
  <si>
    <t>1.1</t>
  </si>
  <si>
    <t>2</t>
  </si>
  <si>
    <t>Объект 1</t>
  </si>
  <si>
    <t>Объект 2</t>
  </si>
  <si>
    <t>1.2</t>
  </si>
  <si>
    <t>…</t>
  </si>
  <si>
    <t>1.3</t>
  </si>
  <si>
    <t>Создание систем телемеханики и связи</t>
  </si>
  <si>
    <t>1.4</t>
  </si>
  <si>
    <t>Установка устройств регулирования напряжения и компенсации реактивной мощности</t>
  </si>
  <si>
    <t>Новое строительство</t>
  </si>
  <si>
    <t>2.1</t>
  </si>
  <si>
    <t>2.2</t>
  </si>
  <si>
    <t>Прочее новое строительство</t>
  </si>
  <si>
    <t>в том числе ПТП</t>
  </si>
  <si>
    <t>Справочно:</t>
  </si>
  <si>
    <t>Оплата процентов за привлеченные кредитные ресурсы</t>
  </si>
  <si>
    <t>ФОРМА</t>
  </si>
  <si>
    <t>раскрытия субъектами естественных монополий, чьи инвестиционные программы утверждаются в порядке, установленном Правительством Российской Федерации,</t>
  </si>
  <si>
    <t>Отклонение ***</t>
  </si>
  <si>
    <t>уточнения стоимости
по результатам утвержденной проектной документации</t>
  </si>
  <si>
    <t>УТВЕРЖДЕНА</t>
  </si>
  <si>
    <t>Приказом Минэнерго России</t>
  </si>
  <si>
    <t>от 11.08.2011 № 347</t>
  </si>
  <si>
    <t>Раздел I. Отчет об исполнении инвестиционной программы, млн. рублей с НДС</t>
  </si>
  <si>
    <t>уточнения стоимости
по результатам закупочных процедур</t>
  </si>
  <si>
    <t>*</t>
  </si>
  <si>
    <t>План, согласно утвержденной инвестиционной программе.</t>
  </si>
  <si>
    <t>В ценах отчетного года.</t>
  </si>
  <si>
    <t>**</t>
  </si>
  <si>
    <t>***</t>
  </si>
  <si>
    <t>Примечание: для объектов электросетевого хозяйства с разделением объектов на подстанции (ПС), воздушные линии (ВЛ) и кабельные линии (КЛ) с указанием уровня напряжения.</t>
  </si>
  <si>
    <t>Остаток стоимости
на начало года *</t>
  </si>
  <si>
    <t>всего</t>
  </si>
  <si>
    <t>ПИР</t>
  </si>
  <si>
    <t>СМР</t>
  </si>
  <si>
    <t>прочие</t>
  </si>
  <si>
    <t>обору-дование
и мате-риалы</t>
  </si>
  <si>
    <t>Фактически освоено (подтверждено актами выполненных работ), млн. руб.</t>
  </si>
  <si>
    <t>марка кабеля</t>
  </si>
  <si>
    <t>Технические характеристики созданных (реконструированных) объектов</t>
  </si>
  <si>
    <t>Фактически профинансировано,
млн. руб.</t>
  </si>
  <si>
    <t>норма-тивный срок службы, лет</t>
  </si>
  <si>
    <t>Согласно проектной документации с учетом перевода в прогнозные цены планируемого периода (с НДС).</t>
  </si>
  <si>
    <t>про-тяжен-ность,
км</t>
  </si>
  <si>
    <t>год
ввода
в экс-плуа-тацию</t>
  </si>
  <si>
    <t>Наименование объекта *</t>
  </si>
  <si>
    <t>Плановый объем финансирования,
млн. руб.**</t>
  </si>
  <si>
    <t>подстанции</t>
  </si>
  <si>
    <t>линии электропередачи</t>
  </si>
  <si>
    <t>мощ-ность, МВА</t>
  </si>
  <si>
    <t>тип опор</t>
  </si>
  <si>
    <t>С разделением объектов на подстанции (ПС), воздушные линии (ВЛ) и кабельные линии (КЛ) с указанием уровня напряжения.</t>
  </si>
  <si>
    <t>Указываются наименование и технические характеристики реконструированных или созданных объектов, не соответствующих указанным в таблице категориям электросетевых объектов.</t>
  </si>
  <si>
    <t>****</t>
  </si>
  <si>
    <t>Для сетевых организаций.</t>
  </si>
  <si>
    <t>Раздел IV. Отчет о вводах объектов</t>
  </si>
  <si>
    <t>№ п/п</t>
  </si>
  <si>
    <t>Наименование проекта</t>
  </si>
  <si>
    <t>I кв.</t>
  </si>
  <si>
    <t>II кв.</t>
  </si>
  <si>
    <t>III кв.</t>
  </si>
  <si>
    <t>IV кв.</t>
  </si>
  <si>
    <t>км/МВА/другое</t>
  </si>
  <si>
    <t>Ввод мощностей (подтверждаемый актами ввода в эксплуатацию)</t>
  </si>
  <si>
    <t>млн. руб.</t>
  </si>
  <si>
    <t>ВСЕГО,</t>
  </si>
  <si>
    <t>Нарастающим итогом за год.</t>
  </si>
  <si>
    <t>Отклонение фактической стоимости работ
от плановой стоимости, млн. руб.</t>
  </si>
  <si>
    <t>иные объек-
ты ***</t>
  </si>
  <si>
    <t>Энергосбережение и повышение энергетической эффективности</t>
  </si>
  <si>
    <t>Создание систем противоаварийной и режимной автоматики</t>
  </si>
  <si>
    <t>информации об отчетах о реализации инвестиционных программ субъектов естественных монополий</t>
  </si>
  <si>
    <t>Введено
в эксплуатацию (подтверждено актами ввода
в эксплуатацию),
млн. рублей</t>
  </si>
  <si>
    <t>Освоено
(подтверждено актами выполненных работ),
млн. рублей</t>
  </si>
  <si>
    <t>Раздел II.2. Отчет о технических характеристиках объектов и об исполнении основных этапов работ по реализации инвестиционной программы субъекта естественной монополии в отчетном году</t>
  </si>
  <si>
    <t>коли-чество
и марка силовых трансфор-маторов,
шт.</t>
  </si>
  <si>
    <t>Снижение потерь
в результате реализа-
ции ****, кВт∙ч/год</t>
  </si>
  <si>
    <t>Объект №6 (ГТУ) Строительство Кудепстинской ТЭС г. Сочи, 3 этап</t>
  </si>
  <si>
    <t>Объект №1 (ПГУ-210) Расширение Новгородской ТЭЦ газотурбинной установкой ГТЭ-160 с паровым котлом-утилизатором, работающим на существующую турбину ПТ-60-130/13</t>
  </si>
  <si>
    <t>Прочие объекты</t>
  </si>
  <si>
    <t>Объект №4 (ГТУ) Строительство Кудепстинской ТЭС г. Сочи, 1 этап</t>
  </si>
  <si>
    <t>Объект №5 (ГТУ) Строительство Кудепстинской ТЭС г. Сочи, 2 этап</t>
  </si>
  <si>
    <t>Объект №2 (ПГУ-110)          Строительство ПГУ-110 в составе ГТУ 75 МВт + КУ + паровая турбина 35 МВт на Вологодской ТЭЦ</t>
  </si>
  <si>
    <t>Объект №3 (ПГУ ТЭЦ-450) Строительство ПГУ-ТЭЦ мощностью 450 МВт в г. Ярославле</t>
  </si>
  <si>
    <t>3</t>
  </si>
  <si>
    <t>4</t>
  </si>
  <si>
    <t>Объем финансирования 2010</t>
  </si>
  <si>
    <t>Ввод мощностей
2010</t>
  </si>
  <si>
    <t>предполагалось авансирование производителей оборудования лизингодателем в большем объеме</t>
  </si>
  <si>
    <t>корректировка инвестиционной программы</t>
  </si>
  <si>
    <t>предполагалось авансирование ПИР в большем объеме</t>
  </si>
  <si>
    <t>невыполнение обязательств генеральным подрядчиком</t>
  </si>
  <si>
    <t>Реконструкция турбины Р-50-130 на Т-60/65-130 Новгородской ТЭЦ</t>
  </si>
  <si>
    <t>60МВт</t>
  </si>
  <si>
    <t>факт года 2009</t>
  </si>
  <si>
    <t>факт года 2010</t>
  </si>
  <si>
    <t>Реконструкция Архангельской ТЭЦ - перевод котлов № 1-4 на сжигание природного газа</t>
  </si>
  <si>
    <t>Реконструкция Северодвинской ТЭЦ-2 - перевод котлов № 1-3 на сжигание природного газа</t>
  </si>
  <si>
    <t>5</t>
  </si>
  <si>
    <t>6</t>
  </si>
  <si>
    <t>7</t>
  </si>
  <si>
    <t>2015**</t>
  </si>
  <si>
    <t>-</t>
  </si>
  <si>
    <t>2011*</t>
  </si>
  <si>
    <t>2012*</t>
  </si>
  <si>
    <t>2014**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</si>
</sst>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</numFmts>
  <fonts count="48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7"/>
      <name val="Times New Roman"/>
      <family val="1"/>
    </font>
    <font>
      <b/>
      <i/>
      <sz val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7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49" fontId="7" fillId="0" borderId="15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49" fontId="2" fillId="0" borderId="15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 applyProtection="1">
      <alignment horizontal="left" wrapText="1"/>
      <protection locked="0"/>
    </xf>
    <xf numFmtId="0" fontId="2" fillId="0" borderId="22" xfId="0" applyFont="1" applyBorder="1" applyAlignment="1">
      <alignment vertical="top" wrapText="1"/>
    </xf>
    <xf numFmtId="0" fontId="13" fillId="0" borderId="14" xfId="0" applyFont="1" applyBorder="1" applyAlignment="1">
      <alignment horizontal="center" vertical="center"/>
    </xf>
    <xf numFmtId="3" fontId="2" fillId="33" borderId="10" xfId="53" applyNumberFormat="1" applyFont="1" applyFill="1" applyBorder="1" applyAlignment="1" applyProtection="1">
      <alignment vertical="center" wrapText="1"/>
      <protection/>
    </xf>
    <xf numFmtId="0" fontId="2" fillId="0" borderId="23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2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28" xfId="0" applyFont="1" applyBorder="1" applyAlignment="1">
      <alignment horizontal="left" vertical="center" wrapText="1"/>
    </xf>
    <xf numFmtId="3" fontId="2" fillId="33" borderId="19" xfId="53" applyNumberFormat="1" applyFont="1" applyFill="1" applyBorder="1" applyAlignment="1" applyProtection="1">
      <alignment vertical="center" wrapText="1"/>
      <protection/>
    </xf>
    <xf numFmtId="3" fontId="5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11" fillId="33" borderId="10" xfId="52" applyNumberFormat="1" applyFont="1" applyFill="1" applyBorder="1" applyAlignment="1" applyProtection="1">
      <alignment horizontal="center" vertical="center"/>
      <protection locked="0"/>
    </xf>
    <xf numFmtId="3" fontId="2" fillId="0" borderId="14" xfId="0" applyNumberFormat="1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3" fontId="7" fillId="0" borderId="30" xfId="0" applyNumberFormat="1" applyFont="1" applyBorder="1" applyAlignment="1">
      <alignment horizontal="center" vertical="center"/>
    </xf>
    <xf numFmtId="3" fontId="7" fillId="0" borderId="31" xfId="0" applyNumberFormat="1" applyFont="1" applyBorder="1" applyAlignment="1">
      <alignment horizontal="center" vertical="center"/>
    </xf>
    <xf numFmtId="3" fontId="7" fillId="0" borderId="25" xfId="0" applyNumberFormat="1" applyFont="1" applyBorder="1" applyAlignment="1">
      <alignment horizontal="center" vertical="center"/>
    </xf>
    <xf numFmtId="3" fontId="7" fillId="0" borderId="32" xfId="0" applyNumberFormat="1" applyFont="1" applyBorder="1" applyAlignment="1">
      <alignment horizontal="center" vertical="center"/>
    </xf>
    <xf numFmtId="3" fontId="7" fillId="0" borderId="33" xfId="0" applyNumberFormat="1" applyFont="1" applyBorder="1" applyAlignment="1">
      <alignment horizontal="center" vertical="center"/>
    </xf>
    <xf numFmtId="3" fontId="7" fillId="0" borderId="34" xfId="0" applyNumberFormat="1" applyFont="1" applyBorder="1" applyAlignment="1">
      <alignment horizontal="center" vertical="center"/>
    </xf>
    <xf numFmtId="3" fontId="7" fillId="0" borderId="35" xfId="0" applyNumberFormat="1" applyFont="1" applyBorder="1" applyAlignment="1">
      <alignment horizontal="center" vertical="center"/>
    </xf>
    <xf numFmtId="3" fontId="7" fillId="0" borderId="36" xfId="0" applyNumberFormat="1" applyFont="1" applyBorder="1" applyAlignment="1">
      <alignment horizontal="center" vertical="center"/>
    </xf>
    <xf numFmtId="3" fontId="7" fillId="0" borderId="37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7" fillId="0" borderId="21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3" fontId="7" fillId="0" borderId="28" xfId="0" applyNumberFormat="1" applyFont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 wrapText="1"/>
    </xf>
    <xf numFmtId="3" fontId="5" fillId="33" borderId="19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3" fontId="7" fillId="0" borderId="24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38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view="pageBreakPreview" zoomScaleSheetLayoutView="100" zoomScalePageLayoutView="0" workbookViewId="0" topLeftCell="A9">
      <pane xSplit="2" ySplit="5" topLeftCell="C14" activePane="bottomRight" state="frozen"/>
      <selection pane="topLeft" activeCell="A9" sqref="A9"/>
      <selection pane="topRight" activeCell="C9" sqref="C9"/>
      <selection pane="bottomLeft" activeCell="A14" sqref="A14"/>
      <selection pane="bottomRight" activeCell="K18" sqref="K18"/>
    </sheetView>
  </sheetViews>
  <sheetFormatPr defaultColWidth="9.00390625" defaultRowHeight="12.75"/>
  <cols>
    <col min="1" max="1" width="5.75390625" style="1" customWidth="1"/>
    <col min="2" max="2" width="31.625" style="1" customWidth="1"/>
    <col min="3" max="3" width="14.125" style="1" customWidth="1"/>
    <col min="4" max="7" width="9.75390625" style="1" customWidth="1"/>
    <col min="8" max="10" width="14.75390625" style="1" customWidth="1"/>
    <col min="11" max="11" width="14.00390625" style="1" customWidth="1"/>
    <col min="12" max="12" width="6.875" style="1" customWidth="1"/>
    <col min="13" max="13" width="12.875" style="1" customWidth="1"/>
    <col min="14" max="14" width="12.625" style="1" customWidth="1"/>
    <col min="15" max="15" width="29.375" style="1" customWidth="1"/>
    <col min="16" max="16384" width="9.125" style="1" customWidth="1"/>
  </cols>
  <sheetData>
    <row r="1" spans="14:15" ht="15">
      <c r="N1" s="113" t="s">
        <v>32</v>
      </c>
      <c r="O1" s="113"/>
    </row>
    <row r="2" spans="14:15" ht="15">
      <c r="N2" s="113" t="s">
        <v>33</v>
      </c>
      <c r="O2" s="113"/>
    </row>
    <row r="3" spans="14:15" ht="15">
      <c r="N3" s="113" t="s">
        <v>34</v>
      </c>
      <c r="O3" s="113"/>
    </row>
    <row r="5" spans="1:15" s="5" customFormat="1" ht="15.75">
      <c r="A5" s="116" t="s">
        <v>28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</row>
    <row r="6" spans="1:15" s="5" customFormat="1" ht="15.75">
      <c r="A6" s="116" t="s">
        <v>29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</row>
    <row r="7" spans="1:15" s="5" customFormat="1" ht="15.75">
      <c r="A7" s="116" t="s">
        <v>83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</row>
    <row r="9" s="4" customFormat="1" ht="14.25">
      <c r="A9" s="4" t="s">
        <v>35</v>
      </c>
    </row>
    <row r="10" ht="12" customHeight="1" thickBot="1"/>
    <row r="11" spans="1:15" s="2" customFormat="1" ht="16.5" customHeight="1">
      <c r="A11" s="117" t="s">
        <v>0</v>
      </c>
      <c r="B11" s="120" t="s">
        <v>1</v>
      </c>
      <c r="C11" s="120" t="s">
        <v>43</v>
      </c>
      <c r="D11" s="123" t="s">
        <v>98</v>
      </c>
      <c r="E11" s="124"/>
      <c r="F11" s="123" t="s">
        <v>99</v>
      </c>
      <c r="G11" s="124"/>
      <c r="H11" s="120" t="s">
        <v>85</v>
      </c>
      <c r="I11" s="120" t="s">
        <v>84</v>
      </c>
      <c r="J11" s="120" t="s">
        <v>8</v>
      </c>
      <c r="K11" s="130" t="s">
        <v>30</v>
      </c>
      <c r="L11" s="131"/>
      <c r="M11" s="131"/>
      <c r="N11" s="132"/>
      <c r="O11" s="127" t="s">
        <v>7</v>
      </c>
    </row>
    <row r="12" spans="1:15" s="2" customFormat="1" ht="11.25">
      <c r="A12" s="118"/>
      <c r="B12" s="121"/>
      <c r="C12" s="121"/>
      <c r="D12" s="125"/>
      <c r="E12" s="126"/>
      <c r="F12" s="125"/>
      <c r="G12" s="126"/>
      <c r="H12" s="121"/>
      <c r="I12" s="121"/>
      <c r="J12" s="121"/>
      <c r="K12" s="133" t="s">
        <v>5</v>
      </c>
      <c r="L12" s="133" t="s">
        <v>6</v>
      </c>
      <c r="M12" s="135" t="s">
        <v>4</v>
      </c>
      <c r="N12" s="136"/>
      <c r="O12" s="128"/>
    </row>
    <row r="13" spans="1:15" s="2" customFormat="1" ht="70.5" customHeight="1">
      <c r="A13" s="119"/>
      <c r="B13" s="122"/>
      <c r="C13" s="122"/>
      <c r="D13" s="14" t="s">
        <v>2</v>
      </c>
      <c r="E13" s="15" t="s">
        <v>3</v>
      </c>
      <c r="F13" s="15" t="s">
        <v>2</v>
      </c>
      <c r="G13" s="15" t="s">
        <v>3</v>
      </c>
      <c r="H13" s="122"/>
      <c r="I13" s="122"/>
      <c r="J13" s="122"/>
      <c r="K13" s="134"/>
      <c r="L13" s="134"/>
      <c r="M13" s="16" t="s">
        <v>31</v>
      </c>
      <c r="N13" s="16" t="s">
        <v>36</v>
      </c>
      <c r="O13" s="129"/>
    </row>
    <row r="14" spans="1:15" s="29" customFormat="1" ht="10.5">
      <c r="A14" s="28"/>
      <c r="B14" s="15" t="s">
        <v>77</v>
      </c>
      <c r="C14" s="69">
        <f aca="true" t="shared" si="0" ref="C14:K14">C15+C33</f>
        <v>33567.18216592603</v>
      </c>
      <c r="D14" s="69">
        <f t="shared" si="0"/>
        <v>4404.858887826961</v>
      </c>
      <c r="E14" s="69">
        <f t="shared" si="0"/>
        <v>3885.179031062961</v>
      </c>
      <c r="F14" s="69">
        <f t="shared" si="0"/>
        <v>0</v>
      </c>
      <c r="G14" s="69">
        <f t="shared" si="0"/>
        <v>0</v>
      </c>
      <c r="H14" s="69">
        <f t="shared" si="0"/>
        <v>4057.76</v>
      </c>
      <c r="I14" s="69">
        <f t="shared" si="0"/>
        <v>978.54</v>
      </c>
      <c r="J14" s="69">
        <f t="shared" si="0"/>
        <v>29682.00313486307</v>
      </c>
      <c r="K14" s="69">
        <f t="shared" si="0"/>
        <v>-519.6798567640003</v>
      </c>
      <c r="L14" s="69"/>
      <c r="M14" s="69"/>
      <c r="N14" s="69"/>
      <c r="O14" s="32"/>
    </row>
    <row r="15" spans="1:15" s="29" customFormat="1" ht="21">
      <c r="A15" s="28" t="s">
        <v>9</v>
      </c>
      <c r="B15" s="16" t="s">
        <v>10</v>
      </c>
      <c r="C15" s="69">
        <f aca="true" t="shared" si="1" ref="C15:K15">C16+C21+C25+C29</f>
        <v>4685.43025294257</v>
      </c>
      <c r="D15" s="69">
        <f t="shared" si="1"/>
        <v>2164.9117247499607</v>
      </c>
      <c r="E15" s="69">
        <f t="shared" si="1"/>
        <v>1773.9031623659607</v>
      </c>
      <c r="F15" s="69">
        <f t="shared" si="1"/>
        <v>0</v>
      </c>
      <c r="G15" s="69">
        <f t="shared" si="1"/>
        <v>0</v>
      </c>
      <c r="H15" s="69">
        <f t="shared" si="1"/>
        <v>1627.7400000000002</v>
      </c>
      <c r="I15" s="69">
        <f t="shared" si="1"/>
        <v>978.54</v>
      </c>
      <c r="J15" s="69">
        <f t="shared" si="1"/>
        <v>2911.527090576609</v>
      </c>
      <c r="K15" s="69">
        <f t="shared" si="1"/>
        <v>-391.00856238400024</v>
      </c>
      <c r="L15" s="69"/>
      <c r="M15" s="69"/>
      <c r="N15" s="69"/>
      <c r="O15" s="32"/>
    </row>
    <row r="16" spans="1:15" s="29" customFormat="1" ht="21">
      <c r="A16" s="28" t="s">
        <v>11</v>
      </c>
      <c r="B16" s="16" t="s">
        <v>81</v>
      </c>
      <c r="C16" s="69">
        <f aca="true" t="shared" si="2" ref="C16:K16">SUM(C17:C20)</f>
        <v>4685.43025294257</v>
      </c>
      <c r="D16" s="69">
        <f t="shared" si="2"/>
        <v>2164.9117247499607</v>
      </c>
      <c r="E16" s="69">
        <f t="shared" si="2"/>
        <v>1773.9031623659607</v>
      </c>
      <c r="F16" s="69">
        <f t="shared" si="2"/>
        <v>0</v>
      </c>
      <c r="G16" s="69">
        <f t="shared" si="2"/>
        <v>0</v>
      </c>
      <c r="H16" s="69">
        <f t="shared" si="2"/>
        <v>1627.7400000000002</v>
      </c>
      <c r="I16" s="69">
        <f t="shared" si="2"/>
        <v>978.54</v>
      </c>
      <c r="J16" s="69">
        <f t="shared" si="2"/>
        <v>2911.527090576609</v>
      </c>
      <c r="K16" s="69">
        <f t="shared" si="2"/>
        <v>-391.00856238400024</v>
      </c>
      <c r="L16" s="69"/>
      <c r="M16" s="69"/>
      <c r="N16" s="69"/>
      <c r="O16" s="32"/>
    </row>
    <row r="17" spans="1:15" s="2" customFormat="1" ht="60" customHeight="1">
      <c r="A17" s="30" t="s">
        <v>12</v>
      </c>
      <c r="B17" s="43" t="s">
        <v>90</v>
      </c>
      <c r="C17" s="70">
        <v>2687.78874912257</v>
      </c>
      <c r="D17" s="70">
        <v>881.0789713969609</v>
      </c>
      <c r="E17" s="70">
        <v>688.8844090129609</v>
      </c>
      <c r="F17" s="70"/>
      <c r="G17" s="70"/>
      <c r="H17" s="70">
        <v>523.99</v>
      </c>
      <c r="I17" s="70">
        <v>0</v>
      </c>
      <c r="J17" s="70">
        <f>C17-E17</f>
        <v>1998.9043401096092</v>
      </c>
      <c r="K17" s="70">
        <f>E17-D17</f>
        <v>-192.19456238400005</v>
      </c>
      <c r="L17" s="70">
        <f>K17/D17*100</f>
        <v>-21.8135455076488</v>
      </c>
      <c r="M17" s="70"/>
      <c r="N17" s="70"/>
      <c r="O17" s="45" t="s">
        <v>100</v>
      </c>
    </row>
    <row r="18" spans="1:15" s="2" customFormat="1" ht="60" customHeight="1">
      <c r="A18" s="30" t="s">
        <v>97</v>
      </c>
      <c r="B18" s="48" t="s">
        <v>108</v>
      </c>
      <c r="C18" s="70">
        <v>506.88</v>
      </c>
      <c r="D18" s="71">
        <v>506.88</v>
      </c>
      <c r="E18" s="72">
        <v>373.76</v>
      </c>
      <c r="F18" s="73"/>
      <c r="G18" s="70"/>
      <c r="H18" s="70">
        <v>292.43</v>
      </c>
      <c r="I18" s="70">
        <v>0</v>
      </c>
      <c r="J18" s="70">
        <f>C18-E18</f>
        <v>133.12</v>
      </c>
      <c r="K18" s="70">
        <f>E18-D18</f>
        <v>-133.12</v>
      </c>
      <c r="L18" s="70">
        <f>K18/D18*100</f>
        <v>-26.262626262626267</v>
      </c>
      <c r="M18" s="70"/>
      <c r="N18" s="70"/>
      <c r="O18" s="45"/>
    </row>
    <row r="19" spans="1:15" s="2" customFormat="1" ht="60" customHeight="1">
      <c r="A19" s="30" t="s">
        <v>110</v>
      </c>
      <c r="B19" s="48" t="s">
        <v>109</v>
      </c>
      <c r="C19" s="70">
        <v>399.4</v>
      </c>
      <c r="D19" s="71">
        <v>399.4</v>
      </c>
      <c r="E19" s="72">
        <v>14.95</v>
      </c>
      <c r="F19" s="73"/>
      <c r="G19" s="70"/>
      <c r="H19" s="70">
        <v>13.61</v>
      </c>
      <c r="I19" s="70">
        <v>0</v>
      </c>
      <c r="J19" s="70">
        <f>C19-E19</f>
        <v>384.45</v>
      </c>
      <c r="K19" s="70">
        <f>E19-D19</f>
        <v>-384.45</v>
      </c>
      <c r="L19" s="70">
        <f>K19/D19*100</f>
        <v>-96.256885327992</v>
      </c>
      <c r="M19" s="70"/>
      <c r="N19" s="70"/>
      <c r="O19" s="45"/>
    </row>
    <row r="20" spans="1:15" s="2" customFormat="1" ht="24.75" customHeight="1">
      <c r="A20" s="30" t="s">
        <v>111</v>
      </c>
      <c r="B20" s="43" t="s">
        <v>91</v>
      </c>
      <c r="C20" s="70">
        <f>1997.66150382-906.3</f>
        <v>1091.36150382</v>
      </c>
      <c r="D20" s="70">
        <f>1283.832753353-906.28</f>
        <v>377.55275335300007</v>
      </c>
      <c r="E20" s="70">
        <f>1085.308753353-389</f>
        <v>696.3087533529999</v>
      </c>
      <c r="F20" s="70"/>
      <c r="G20" s="70"/>
      <c r="H20" s="70">
        <f>1103.71-306</f>
        <v>797.71</v>
      </c>
      <c r="I20" s="70">
        <v>978.54</v>
      </c>
      <c r="J20" s="70">
        <f>C20-E20</f>
        <v>395.0527504670001</v>
      </c>
      <c r="K20" s="70">
        <f>E20-D20</f>
        <v>318.75599999999986</v>
      </c>
      <c r="L20" s="70">
        <f>K20/D20*100</f>
        <v>84.426877348706</v>
      </c>
      <c r="M20" s="70"/>
      <c r="N20" s="70"/>
      <c r="O20" s="45" t="s">
        <v>101</v>
      </c>
    </row>
    <row r="21" spans="1:15" s="29" customFormat="1" ht="21" hidden="1">
      <c r="A21" s="28" t="s">
        <v>15</v>
      </c>
      <c r="B21" s="16" t="s">
        <v>82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32"/>
    </row>
    <row r="22" spans="1:15" s="2" customFormat="1" ht="11.25" hidden="1">
      <c r="A22" s="30" t="s">
        <v>9</v>
      </c>
      <c r="B22" s="31" t="s">
        <v>13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33"/>
    </row>
    <row r="23" spans="1:15" s="2" customFormat="1" ht="11.25" hidden="1">
      <c r="A23" s="30" t="s">
        <v>12</v>
      </c>
      <c r="B23" s="31" t="s">
        <v>14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33"/>
    </row>
    <row r="24" spans="1:15" s="2" customFormat="1" ht="11.25" hidden="1">
      <c r="A24" s="30" t="s">
        <v>16</v>
      </c>
      <c r="B24" s="31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33"/>
    </row>
    <row r="25" spans="1:15" s="29" customFormat="1" ht="10.5" hidden="1">
      <c r="A25" s="28" t="s">
        <v>17</v>
      </c>
      <c r="B25" s="16" t="s">
        <v>18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32"/>
    </row>
    <row r="26" spans="1:15" s="2" customFormat="1" ht="11.25" hidden="1">
      <c r="A26" s="30" t="s">
        <v>9</v>
      </c>
      <c r="B26" s="31" t="s">
        <v>13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33"/>
    </row>
    <row r="27" spans="1:15" s="2" customFormat="1" ht="11.25" hidden="1">
      <c r="A27" s="30" t="s">
        <v>12</v>
      </c>
      <c r="B27" s="31" t="s">
        <v>14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33"/>
    </row>
    <row r="28" spans="1:15" s="2" customFormat="1" ht="11.25" hidden="1">
      <c r="A28" s="30" t="s">
        <v>16</v>
      </c>
      <c r="B28" s="31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33"/>
    </row>
    <row r="29" spans="1:15" s="29" customFormat="1" ht="31.5" hidden="1">
      <c r="A29" s="28" t="s">
        <v>19</v>
      </c>
      <c r="B29" s="16" t="s">
        <v>20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32"/>
    </row>
    <row r="30" spans="1:15" s="2" customFormat="1" ht="11.25" hidden="1">
      <c r="A30" s="30" t="s">
        <v>9</v>
      </c>
      <c r="B30" s="31" t="s">
        <v>13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33"/>
    </row>
    <row r="31" spans="1:15" s="2" customFormat="1" ht="11.25" hidden="1">
      <c r="A31" s="30" t="s">
        <v>12</v>
      </c>
      <c r="B31" s="31" t="s">
        <v>14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33"/>
    </row>
    <row r="32" spans="1:15" s="2" customFormat="1" ht="11.25" hidden="1">
      <c r="A32" s="30" t="s">
        <v>16</v>
      </c>
      <c r="B32" s="31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33"/>
    </row>
    <row r="33" spans="1:15" s="29" customFormat="1" ht="10.5">
      <c r="A33" s="28" t="s">
        <v>12</v>
      </c>
      <c r="B33" s="16" t="s">
        <v>21</v>
      </c>
      <c r="C33" s="69">
        <f>C34+C39</f>
        <v>28881.75191298346</v>
      </c>
      <c r="D33" s="69">
        <f aca="true" t="shared" si="3" ref="D33:K33">D34+D39</f>
        <v>2239.9471630770004</v>
      </c>
      <c r="E33" s="69">
        <f t="shared" si="3"/>
        <v>2111.275868697</v>
      </c>
      <c r="F33" s="69">
        <f t="shared" si="3"/>
        <v>0</v>
      </c>
      <c r="G33" s="69">
        <f t="shared" si="3"/>
        <v>0</v>
      </c>
      <c r="H33" s="69">
        <f t="shared" si="3"/>
        <v>2430.02</v>
      </c>
      <c r="I33" s="69">
        <f t="shared" si="3"/>
        <v>0</v>
      </c>
      <c r="J33" s="69">
        <f t="shared" si="3"/>
        <v>26770.47604428646</v>
      </c>
      <c r="K33" s="69">
        <f t="shared" si="3"/>
        <v>-128.67129438</v>
      </c>
      <c r="L33" s="69"/>
      <c r="M33" s="69"/>
      <c r="N33" s="69"/>
      <c r="O33" s="32"/>
    </row>
    <row r="34" spans="1:15" s="29" customFormat="1" ht="21">
      <c r="A34" s="28" t="s">
        <v>22</v>
      </c>
      <c r="B34" s="16" t="s">
        <v>81</v>
      </c>
      <c r="C34" s="69">
        <f>SUM(C35:C38)</f>
        <v>28881.75191298346</v>
      </c>
      <c r="D34" s="69">
        <f aca="true" t="shared" si="4" ref="D34:K34">SUM(D35:D38)</f>
        <v>2239.9471630770004</v>
      </c>
      <c r="E34" s="69">
        <f t="shared" si="4"/>
        <v>2111.275868697</v>
      </c>
      <c r="F34" s="69">
        <f t="shared" si="4"/>
        <v>0</v>
      </c>
      <c r="G34" s="69">
        <f t="shared" si="4"/>
        <v>0</v>
      </c>
      <c r="H34" s="69">
        <f t="shared" si="4"/>
        <v>2430.02</v>
      </c>
      <c r="I34" s="69">
        <f t="shared" si="4"/>
        <v>0</v>
      </c>
      <c r="J34" s="69">
        <f t="shared" si="4"/>
        <v>26770.47604428646</v>
      </c>
      <c r="K34" s="69">
        <f t="shared" si="4"/>
        <v>-128.67129438</v>
      </c>
      <c r="L34" s="69"/>
      <c r="M34" s="69"/>
      <c r="N34" s="69"/>
      <c r="O34" s="32"/>
    </row>
    <row r="35" spans="1:15" s="2" customFormat="1" ht="22.5">
      <c r="A35" s="30" t="s">
        <v>9</v>
      </c>
      <c r="B35" s="43" t="s">
        <v>92</v>
      </c>
      <c r="C35" s="70">
        <v>3678.845697465</v>
      </c>
      <c r="D35" s="70">
        <v>204.855742465</v>
      </c>
      <c r="E35" s="70">
        <v>189.438712525</v>
      </c>
      <c r="F35" s="70"/>
      <c r="G35" s="70"/>
      <c r="H35" s="70">
        <v>179.67</v>
      </c>
      <c r="I35" s="70">
        <v>0</v>
      </c>
      <c r="J35" s="70">
        <v>3489.40698494</v>
      </c>
      <c r="K35" s="70">
        <f>E35-D35</f>
        <v>-15.417029939999992</v>
      </c>
      <c r="L35" s="70">
        <f>K35/D35*100</f>
        <v>-7.52579827857841</v>
      </c>
      <c r="M35" s="70"/>
      <c r="N35" s="70"/>
      <c r="O35" s="45" t="s">
        <v>102</v>
      </c>
    </row>
    <row r="36" spans="1:15" s="2" customFormat="1" ht="22.5">
      <c r="A36" s="30" t="s">
        <v>12</v>
      </c>
      <c r="B36" s="43" t="s">
        <v>93</v>
      </c>
      <c r="C36" s="70">
        <v>3678.845697465</v>
      </c>
      <c r="D36" s="70">
        <v>204.855742465</v>
      </c>
      <c r="E36" s="70">
        <v>189.438712525</v>
      </c>
      <c r="F36" s="70"/>
      <c r="G36" s="70"/>
      <c r="H36" s="70">
        <v>179.67</v>
      </c>
      <c r="I36" s="70">
        <v>0</v>
      </c>
      <c r="J36" s="70">
        <v>3489.40698494</v>
      </c>
      <c r="K36" s="70">
        <f>E36-D36</f>
        <v>-15.417029939999992</v>
      </c>
      <c r="L36" s="70">
        <f>K36/D36*100</f>
        <v>-7.52579827857841</v>
      </c>
      <c r="M36" s="70"/>
      <c r="N36" s="70"/>
      <c r="O36" s="45" t="s">
        <v>102</v>
      </c>
    </row>
    <row r="37" spans="1:15" s="2" customFormat="1" ht="45">
      <c r="A37" s="30" t="s">
        <v>96</v>
      </c>
      <c r="B37" s="43" t="s">
        <v>94</v>
      </c>
      <c r="C37" s="70">
        <v>3053.926741163464</v>
      </c>
      <c r="D37" s="70">
        <v>1372.2440456946001</v>
      </c>
      <c r="E37" s="70">
        <v>1283.2347552946</v>
      </c>
      <c r="F37" s="70"/>
      <c r="G37" s="70"/>
      <c r="H37" s="70">
        <v>1641.6</v>
      </c>
      <c r="I37" s="70">
        <v>0</v>
      </c>
      <c r="J37" s="70">
        <v>1770.691985868864</v>
      </c>
      <c r="K37" s="70">
        <f>E37-D37</f>
        <v>-89.00929040000005</v>
      </c>
      <c r="L37" s="70">
        <f>K37/D37*100</f>
        <v>-6.486403834599661</v>
      </c>
      <c r="M37" s="70"/>
      <c r="N37" s="70"/>
      <c r="O37" s="45" t="s">
        <v>103</v>
      </c>
    </row>
    <row r="38" spans="1:15" s="2" customFormat="1" ht="33.75">
      <c r="A38" s="30" t="s">
        <v>97</v>
      </c>
      <c r="B38" s="44" t="s">
        <v>95</v>
      </c>
      <c r="C38" s="70">
        <v>18470.133776889998</v>
      </c>
      <c r="D38" s="70">
        <v>457.9916324523999</v>
      </c>
      <c r="E38" s="70">
        <v>449.16368835239996</v>
      </c>
      <c r="F38" s="70"/>
      <c r="G38" s="70"/>
      <c r="H38" s="70">
        <v>429.08</v>
      </c>
      <c r="I38" s="70">
        <v>0</v>
      </c>
      <c r="J38" s="70">
        <v>18020.970088537597</v>
      </c>
      <c r="K38" s="70">
        <f>E38-D38</f>
        <v>-8.827944099999968</v>
      </c>
      <c r="L38" s="70">
        <f>K38/D38*100</f>
        <v>-1.9275339273621936</v>
      </c>
      <c r="M38" s="70"/>
      <c r="N38" s="70"/>
      <c r="O38" s="33"/>
    </row>
    <row r="39" spans="1:15" s="29" customFormat="1" ht="10.5" hidden="1">
      <c r="A39" s="28" t="s">
        <v>23</v>
      </c>
      <c r="B39" s="16" t="s">
        <v>24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32"/>
    </row>
    <row r="40" spans="1:15" s="2" customFormat="1" ht="11.25" hidden="1">
      <c r="A40" s="30" t="s">
        <v>9</v>
      </c>
      <c r="B40" s="31" t="s">
        <v>13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33"/>
    </row>
    <row r="41" spans="1:15" s="2" customFormat="1" ht="11.25" hidden="1">
      <c r="A41" s="30"/>
      <c r="B41" s="31" t="s">
        <v>25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33"/>
    </row>
    <row r="42" spans="1:15" s="2" customFormat="1" ht="11.25" hidden="1">
      <c r="A42" s="30" t="s">
        <v>12</v>
      </c>
      <c r="B42" s="31" t="s">
        <v>14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33"/>
    </row>
    <row r="43" spans="1:15" s="2" customFormat="1" ht="11.25" hidden="1">
      <c r="A43" s="30"/>
      <c r="B43" s="31" t="s">
        <v>25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33"/>
    </row>
    <row r="44" spans="1:15" s="2" customFormat="1" ht="11.25" hidden="1">
      <c r="A44" s="30" t="s">
        <v>16</v>
      </c>
      <c r="B44" s="31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33"/>
    </row>
    <row r="45" spans="1:15" s="29" customFormat="1" ht="12.75" customHeight="1">
      <c r="A45" s="114" t="s">
        <v>26</v>
      </c>
      <c r="B45" s="115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32"/>
    </row>
    <row r="46" spans="1:15" s="29" customFormat="1" ht="21">
      <c r="A46" s="28"/>
      <c r="B46" s="16" t="s">
        <v>27</v>
      </c>
      <c r="C46" s="69"/>
      <c r="D46" s="69">
        <f>SUM(D47:D52)</f>
        <v>98.60000000000001</v>
      </c>
      <c r="E46" s="69">
        <f>SUM(E47:E52)</f>
        <v>93.89999999999999</v>
      </c>
      <c r="F46" s="69"/>
      <c r="G46" s="69"/>
      <c r="H46" s="69"/>
      <c r="I46" s="69"/>
      <c r="J46" s="69"/>
      <c r="K46" s="69"/>
      <c r="L46" s="69"/>
      <c r="M46" s="69"/>
      <c r="N46" s="69"/>
      <c r="O46" s="32"/>
    </row>
    <row r="47" spans="1:15" s="2" customFormat="1" ht="22.5">
      <c r="A47" s="30" t="s">
        <v>9</v>
      </c>
      <c r="B47" s="43" t="s">
        <v>92</v>
      </c>
      <c r="C47" s="70"/>
      <c r="D47" s="70">
        <v>0.2</v>
      </c>
      <c r="E47" s="70">
        <v>0.2</v>
      </c>
      <c r="F47" s="70"/>
      <c r="G47" s="70"/>
      <c r="H47" s="70"/>
      <c r="I47" s="70"/>
      <c r="J47" s="70"/>
      <c r="K47" s="70"/>
      <c r="L47" s="70"/>
      <c r="M47" s="70"/>
      <c r="N47" s="70"/>
      <c r="O47" s="33"/>
    </row>
    <row r="48" spans="1:15" s="2" customFormat="1" ht="22.5">
      <c r="A48" s="30" t="s">
        <v>12</v>
      </c>
      <c r="B48" s="43" t="s">
        <v>93</v>
      </c>
      <c r="C48" s="70"/>
      <c r="D48" s="70">
        <v>0.2</v>
      </c>
      <c r="E48" s="70">
        <v>0.2</v>
      </c>
      <c r="F48" s="70"/>
      <c r="G48" s="70"/>
      <c r="H48" s="70"/>
      <c r="I48" s="70"/>
      <c r="J48" s="70"/>
      <c r="K48" s="70"/>
      <c r="L48" s="70"/>
      <c r="M48" s="70"/>
      <c r="N48" s="70"/>
      <c r="O48" s="33"/>
    </row>
    <row r="49" spans="1:15" s="2" customFormat="1" ht="56.25">
      <c r="A49" s="30" t="s">
        <v>97</v>
      </c>
      <c r="B49" s="43" t="s">
        <v>90</v>
      </c>
      <c r="C49" s="74"/>
      <c r="D49" s="74">
        <v>2.5</v>
      </c>
      <c r="E49" s="74">
        <v>2.9</v>
      </c>
      <c r="F49" s="74"/>
      <c r="G49" s="74"/>
      <c r="H49" s="74"/>
      <c r="I49" s="74"/>
      <c r="J49" s="74"/>
      <c r="K49" s="74"/>
      <c r="L49" s="74"/>
      <c r="M49" s="74"/>
      <c r="N49" s="74"/>
      <c r="O49" s="49"/>
    </row>
    <row r="50" spans="1:15" s="2" customFormat="1" ht="45">
      <c r="A50" s="30" t="s">
        <v>110</v>
      </c>
      <c r="B50" s="43" t="s">
        <v>94</v>
      </c>
      <c r="C50" s="74"/>
      <c r="D50" s="74">
        <v>62.5</v>
      </c>
      <c r="E50" s="74">
        <v>63.3</v>
      </c>
      <c r="F50" s="74"/>
      <c r="G50" s="74"/>
      <c r="H50" s="74"/>
      <c r="I50" s="74"/>
      <c r="J50" s="74"/>
      <c r="K50" s="74"/>
      <c r="L50" s="74"/>
      <c r="M50" s="74"/>
      <c r="N50" s="74"/>
      <c r="O50" s="49"/>
    </row>
    <row r="51" spans="1:15" s="2" customFormat="1" ht="33.75">
      <c r="A51" s="30" t="s">
        <v>111</v>
      </c>
      <c r="B51" s="44" t="s">
        <v>95</v>
      </c>
      <c r="C51" s="74"/>
      <c r="D51" s="74">
        <v>0</v>
      </c>
      <c r="E51" s="74">
        <v>0</v>
      </c>
      <c r="F51" s="74"/>
      <c r="G51" s="74"/>
      <c r="H51" s="74"/>
      <c r="I51" s="74"/>
      <c r="J51" s="74"/>
      <c r="K51" s="74"/>
      <c r="L51" s="74"/>
      <c r="M51" s="74"/>
      <c r="N51" s="74"/>
      <c r="O51" s="49"/>
    </row>
    <row r="52" spans="1:15" s="2" customFormat="1" ht="11.25">
      <c r="A52" s="50" t="s">
        <v>112</v>
      </c>
      <c r="B52" s="43" t="s">
        <v>91</v>
      </c>
      <c r="C52" s="70"/>
      <c r="D52" s="70">
        <v>33.2</v>
      </c>
      <c r="E52" s="70">
        <v>27.3</v>
      </c>
      <c r="F52" s="70"/>
      <c r="G52" s="70"/>
      <c r="H52" s="70"/>
      <c r="I52" s="70"/>
      <c r="J52" s="70"/>
      <c r="K52" s="70"/>
      <c r="L52" s="70"/>
      <c r="M52" s="70"/>
      <c r="N52" s="70"/>
      <c r="O52" s="31"/>
    </row>
    <row r="53" ht="3" customHeight="1"/>
    <row r="54" spans="1:2" s="7" customFormat="1" ht="10.5">
      <c r="A54" s="6" t="s">
        <v>37</v>
      </c>
      <c r="B54" s="8" t="s">
        <v>39</v>
      </c>
    </row>
    <row r="55" spans="1:2" s="7" customFormat="1" ht="10.5">
      <c r="A55" s="6" t="s">
        <v>40</v>
      </c>
      <c r="B55" s="8" t="s">
        <v>38</v>
      </c>
    </row>
    <row r="56" spans="1:2" s="7" customFormat="1" ht="10.5">
      <c r="A56" s="6" t="s">
        <v>41</v>
      </c>
      <c r="B56" s="7" t="s">
        <v>78</v>
      </c>
    </row>
    <row r="57" s="7" customFormat="1" ht="15" customHeight="1">
      <c r="B57" s="8" t="s">
        <v>42</v>
      </c>
    </row>
  </sheetData>
  <sheetProtection/>
  <mergeCells count="20">
    <mergeCell ref="D11:E12"/>
    <mergeCell ref="F11:G12"/>
    <mergeCell ref="H11:H13"/>
    <mergeCell ref="I11:I13"/>
    <mergeCell ref="J11:J13"/>
    <mergeCell ref="O11:O13"/>
    <mergeCell ref="K11:N11"/>
    <mergeCell ref="K12:K13"/>
    <mergeCell ref="L12:L13"/>
    <mergeCell ref="M12:N12"/>
    <mergeCell ref="N1:O1"/>
    <mergeCell ref="N2:O2"/>
    <mergeCell ref="N3:O3"/>
    <mergeCell ref="A45:B45"/>
    <mergeCell ref="A5:O5"/>
    <mergeCell ref="A6:O6"/>
    <mergeCell ref="A7:O7"/>
    <mergeCell ref="A11:A13"/>
    <mergeCell ref="B11:B13"/>
    <mergeCell ref="C11:C13"/>
  </mergeCells>
  <printOptions/>
  <pageMargins left="0.3937007874015748" right="0.3937007874015748" top="0.7874015748031497" bottom="0.3937007874015748" header="0.1968503937007874" footer="0.1968503937007874"/>
  <pageSetup fitToHeight="1" fitToWidth="1" horizontalDpi="600" verticalDpi="600" orientation="landscape" paperSize="8" scale="8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57"/>
  <sheetViews>
    <sheetView tabSelected="1" view="pageBreakPreview" zoomScaleSheetLayoutView="100" zoomScalePageLayoutView="0" workbookViewId="0" topLeftCell="A1">
      <selection activeCell="R57" sqref="R57"/>
    </sheetView>
  </sheetViews>
  <sheetFormatPr defaultColWidth="9.00390625" defaultRowHeight="12.75"/>
  <cols>
    <col min="1" max="1" width="5.75390625" style="1" customWidth="1"/>
    <col min="2" max="2" width="29.875" style="2" customWidth="1"/>
    <col min="3" max="5" width="5.625" style="1" customWidth="1"/>
    <col min="6" max="6" width="5.75390625" style="1" customWidth="1"/>
    <col min="7" max="22" width="5.625" style="1" customWidth="1"/>
    <col min="23" max="24" width="5.875" style="1" customWidth="1"/>
    <col min="25" max="25" width="6.75390625" style="1" customWidth="1"/>
    <col min="26" max="32" width="5.875" style="1" customWidth="1"/>
    <col min="33" max="33" width="7.75390625" style="1" customWidth="1"/>
    <col min="34" max="16384" width="9.125" style="1" customWidth="1"/>
  </cols>
  <sheetData>
    <row r="1" ht="3" customHeight="1"/>
    <row r="2" spans="1:33" s="4" customFormat="1" ht="12.75" customHeight="1">
      <c r="A2" s="24" t="s">
        <v>86</v>
      </c>
      <c r="B2" s="61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</row>
    <row r="3" ht="2.25" customHeight="1" thickBot="1"/>
    <row r="4" spans="1:33" s="7" customFormat="1" ht="10.5">
      <c r="A4" s="153" t="s">
        <v>0</v>
      </c>
      <c r="B4" s="123" t="s">
        <v>57</v>
      </c>
      <c r="C4" s="158" t="s">
        <v>58</v>
      </c>
      <c r="D4" s="159"/>
      <c r="E4" s="159"/>
      <c r="F4" s="159"/>
      <c r="G4" s="160"/>
      <c r="H4" s="158" t="s">
        <v>52</v>
      </c>
      <c r="I4" s="159"/>
      <c r="J4" s="159"/>
      <c r="K4" s="159"/>
      <c r="L4" s="160"/>
      <c r="M4" s="158" t="s">
        <v>79</v>
      </c>
      <c r="N4" s="159"/>
      <c r="O4" s="159"/>
      <c r="P4" s="159"/>
      <c r="Q4" s="159"/>
      <c r="R4" s="158" t="s">
        <v>49</v>
      </c>
      <c r="S4" s="159"/>
      <c r="T4" s="159"/>
      <c r="U4" s="159"/>
      <c r="V4" s="159"/>
      <c r="W4" s="166" t="s">
        <v>51</v>
      </c>
      <c r="X4" s="167"/>
      <c r="Y4" s="167"/>
      <c r="Z4" s="167"/>
      <c r="AA4" s="167"/>
      <c r="AB4" s="167"/>
      <c r="AC4" s="167"/>
      <c r="AD4" s="167"/>
      <c r="AE4" s="167"/>
      <c r="AF4" s="168"/>
      <c r="AG4" s="173" t="s">
        <v>88</v>
      </c>
    </row>
    <row r="5" spans="1:33" s="7" customFormat="1" ht="10.5">
      <c r="A5" s="154"/>
      <c r="B5" s="156"/>
      <c r="C5" s="161"/>
      <c r="D5" s="162"/>
      <c r="E5" s="162"/>
      <c r="F5" s="162"/>
      <c r="G5" s="163"/>
      <c r="H5" s="161"/>
      <c r="I5" s="162"/>
      <c r="J5" s="162"/>
      <c r="K5" s="162"/>
      <c r="L5" s="163"/>
      <c r="M5" s="161"/>
      <c r="N5" s="162"/>
      <c r="O5" s="162"/>
      <c r="P5" s="162"/>
      <c r="Q5" s="162"/>
      <c r="R5" s="161"/>
      <c r="S5" s="162"/>
      <c r="T5" s="162"/>
      <c r="U5" s="162"/>
      <c r="V5" s="162"/>
      <c r="W5" s="172" t="s">
        <v>59</v>
      </c>
      <c r="X5" s="169"/>
      <c r="Y5" s="169"/>
      <c r="Z5" s="169"/>
      <c r="AA5" s="169" t="s">
        <v>60</v>
      </c>
      <c r="AB5" s="169"/>
      <c r="AC5" s="169"/>
      <c r="AD5" s="169"/>
      <c r="AE5" s="169"/>
      <c r="AF5" s="170" t="s">
        <v>80</v>
      </c>
      <c r="AG5" s="174"/>
    </row>
    <row r="6" spans="1:33" s="7" customFormat="1" ht="79.5" customHeight="1" thickBot="1">
      <c r="A6" s="155"/>
      <c r="B6" s="157"/>
      <c r="C6" s="9" t="s">
        <v>44</v>
      </c>
      <c r="D6" s="10" t="s">
        <v>45</v>
      </c>
      <c r="E6" s="10" t="s">
        <v>46</v>
      </c>
      <c r="F6" s="11" t="s">
        <v>48</v>
      </c>
      <c r="G6" s="12" t="s">
        <v>47</v>
      </c>
      <c r="H6" s="9" t="s">
        <v>44</v>
      </c>
      <c r="I6" s="10" t="s">
        <v>45</v>
      </c>
      <c r="J6" s="10" t="s">
        <v>46</v>
      </c>
      <c r="K6" s="11" t="s">
        <v>48</v>
      </c>
      <c r="L6" s="12" t="s">
        <v>47</v>
      </c>
      <c r="M6" s="9" t="s">
        <v>44</v>
      </c>
      <c r="N6" s="10" t="s">
        <v>45</v>
      </c>
      <c r="O6" s="10" t="s">
        <v>46</v>
      </c>
      <c r="P6" s="11" t="s">
        <v>48</v>
      </c>
      <c r="Q6" s="26" t="s">
        <v>47</v>
      </c>
      <c r="R6" s="9" t="s">
        <v>44</v>
      </c>
      <c r="S6" s="10" t="s">
        <v>45</v>
      </c>
      <c r="T6" s="10" t="s">
        <v>46</v>
      </c>
      <c r="U6" s="11" t="s">
        <v>48</v>
      </c>
      <c r="V6" s="26" t="s">
        <v>47</v>
      </c>
      <c r="W6" s="13" t="s">
        <v>56</v>
      </c>
      <c r="X6" s="11" t="s">
        <v>53</v>
      </c>
      <c r="Y6" s="11" t="s">
        <v>87</v>
      </c>
      <c r="Z6" s="11" t="s">
        <v>61</v>
      </c>
      <c r="AA6" s="11" t="s">
        <v>56</v>
      </c>
      <c r="AB6" s="11" t="s">
        <v>53</v>
      </c>
      <c r="AC6" s="11" t="s">
        <v>62</v>
      </c>
      <c r="AD6" s="11" t="s">
        <v>50</v>
      </c>
      <c r="AE6" s="11" t="s">
        <v>55</v>
      </c>
      <c r="AF6" s="171"/>
      <c r="AG6" s="175"/>
    </row>
    <row r="7" spans="1:33" s="17" customFormat="1" ht="9.75" customHeight="1">
      <c r="A7" s="55"/>
      <c r="B7" s="62" t="s">
        <v>77</v>
      </c>
      <c r="C7" s="75">
        <f aca="true" t="shared" si="0" ref="C7:V7">C8+C27</f>
        <v>4404.858887826961</v>
      </c>
      <c r="D7" s="75">
        <f t="shared" si="0"/>
        <v>301.44055067060003</v>
      </c>
      <c r="E7" s="75">
        <f t="shared" si="0"/>
        <v>1289.1000727381609</v>
      </c>
      <c r="F7" s="75">
        <f t="shared" si="0"/>
        <v>2296.4515041529</v>
      </c>
      <c r="G7" s="76">
        <f t="shared" si="0"/>
        <v>517.8667602653</v>
      </c>
      <c r="H7" s="77">
        <f t="shared" si="0"/>
        <v>3885.0811134023998</v>
      </c>
      <c r="I7" s="78">
        <f t="shared" si="0"/>
        <v>288.13</v>
      </c>
      <c r="J7" s="78">
        <f t="shared" si="0"/>
        <v>987.4300000000001</v>
      </c>
      <c r="K7" s="78">
        <f t="shared" si="0"/>
        <v>2145.4511134023996</v>
      </c>
      <c r="L7" s="79">
        <f t="shared" si="0"/>
        <v>464.07000000000005</v>
      </c>
      <c r="M7" s="75">
        <f t="shared" si="0"/>
        <v>-519.7777744245609</v>
      </c>
      <c r="N7" s="75">
        <f t="shared" si="0"/>
        <v>-13.310550670600012</v>
      </c>
      <c r="O7" s="75">
        <f t="shared" si="0"/>
        <v>-301.6700727381609</v>
      </c>
      <c r="P7" s="75">
        <f t="shared" si="0"/>
        <v>-151.00039075050006</v>
      </c>
      <c r="Q7" s="76">
        <f t="shared" si="0"/>
        <v>-53.79676026529993</v>
      </c>
      <c r="R7" s="77">
        <f t="shared" si="0"/>
        <v>4058.272237288136</v>
      </c>
      <c r="S7" s="78">
        <f t="shared" si="0"/>
        <v>285.478</v>
      </c>
      <c r="T7" s="78">
        <f t="shared" si="0"/>
        <v>803.72</v>
      </c>
      <c r="U7" s="78">
        <f t="shared" si="0"/>
        <v>2686.2842372881355</v>
      </c>
      <c r="V7" s="79">
        <f t="shared" si="0"/>
        <v>282.79</v>
      </c>
      <c r="W7" s="80"/>
      <c r="X7" s="81"/>
      <c r="Y7" s="81"/>
      <c r="Z7" s="81"/>
      <c r="AA7" s="81"/>
      <c r="AB7" s="81"/>
      <c r="AC7" s="81"/>
      <c r="AD7" s="81"/>
      <c r="AE7" s="81"/>
      <c r="AF7" s="82"/>
      <c r="AG7" s="83"/>
    </row>
    <row r="8" spans="1:33" s="17" customFormat="1" ht="20.25" customHeight="1">
      <c r="A8" s="18" t="s">
        <v>9</v>
      </c>
      <c r="B8" s="63" t="s">
        <v>10</v>
      </c>
      <c r="C8" s="84">
        <f aca="true" t="shared" si="1" ref="C8:L8">C9+C15+C19+C23</f>
        <v>2164.9117247499607</v>
      </c>
      <c r="D8" s="84">
        <f t="shared" si="1"/>
        <v>230.81055067060004</v>
      </c>
      <c r="E8" s="84">
        <f t="shared" si="1"/>
        <v>1089.1000727381609</v>
      </c>
      <c r="F8" s="84">
        <f t="shared" si="1"/>
        <v>641.8458260059</v>
      </c>
      <c r="G8" s="85">
        <f t="shared" si="1"/>
        <v>203.1552753353</v>
      </c>
      <c r="H8" s="86">
        <f t="shared" si="1"/>
        <v>1773.79</v>
      </c>
      <c r="I8" s="84">
        <f t="shared" si="1"/>
        <v>245.51999999999998</v>
      </c>
      <c r="J8" s="84">
        <f t="shared" si="1"/>
        <v>862.08</v>
      </c>
      <c r="K8" s="84">
        <f t="shared" si="1"/>
        <v>499.58</v>
      </c>
      <c r="L8" s="87">
        <f t="shared" si="1"/>
        <v>166.61</v>
      </c>
      <c r="M8" s="84">
        <f aca="true" t="shared" si="2" ref="M8:M14">Q8+P8+O8+N8</f>
        <v>-391.1217247499609</v>
      </c>
      <c r="N8" s="84">
        <f aca="true" t="shared" si="3" ref="N8:V8">N9+N15+N19+N23</f>
        <v>14.709449329399988</v>
      </c>
      <c r="O8" s="84">
        <f t="shared" si="3"/>
        <v>-227.0200727381609</v>
      </c>
      <c r="P8" s="84">
        <f t="shared" si="3"/>
        <v>-142.2658260059</v>
      </c>
      <c r="Q8" s="85">
        <f t="shared" si="3"/>
        <v>-36.54527533529997</v>
      </c>
      <c r="R8" s="86">
        <f t="shared" si="3"/>
        <v>1628.2522372881358</v>
      </c>
      <c r="S8" s="84">
        <f t="shared" si="3"/>
        <v>249.92800000000003</v>
      </c>
      <c r="T8" s="84">
        <f t="shared" si="3"/>
        <v>734.65</v>
      </c>
      <c r="U8" s="84">
        <f t="shared" si="3"/>
        <v>469.4642372881356</v>
      </c>
      <c r="V8" s="87">
        <f t="shared" si="3"/>
        <v>174.21</v>
      </c>
      <c r="W8" s="86"/>
      <c r="X8" s="88"/>
      <c r="Y8" s="88"/>
      <c r="Z8" s="88"/>
      <c r="AA8" s="88"/>
      <c r="AB8" s="88"/>
      <c r="AC8" s="88"/>
      <c r="AD8" s="88"/>
      <c r="AE8" s="88"/>
      <c r="AF8" s="89"/>
      <c r="AG8" s="90"/>
    </row>
    <row r="9" spans="1:33" s="17" customFormat="1" ht="20.25" customHeight="1">
      <c r="A9" s="18" t="s">
        <v>11</v>
      </c>
      <c r="B9" s="63" t="s">
        <v>81</v>
      </c>
      <c r="C9" s="84">
        <f aca="true" t="shared" si="4" ref="C9:L9">SUM(C10:C14)</f>
        <v>2164.9117247499607</v>
      </c>
      <c r="D9" s="84">
        <f t="shared" si="4"/>
        <v>230.81055067060004</v>
      </c>
      <c r="E9" s="84">
        <f t="shared" si="4"/>
        <v>1089.1000727381609</v>
      </c>
      <c r="F9" s="84">
        <f t="shared" si="4"/>
        <v>641.8458260059</v>
      </c>
      <c r="G9" s="85">
        <f t="shared" si="4"/>
        <v>203.1552753353</v>
      </c>
      <c r="H9" s="86">
        <f t="shared" si="4"/>
        <v>1773.79</v>
      </c>
      <c r="I9" s="84">
        <f t="shared" si="4"/>
        <v>245.51999999999998</v>
      </c>
      <c r="J9" s="84">
        <f t="shared" si="4"/>
        <v>862.08</v>
      </c>
      <c r="K9" s="84">
        <f t="shared" si="4"/>
        <v>499.58</v>
      </c>
      <c r="L9" s="87">
        <f t="shared" si="4"/>
        <v>166.61</v>
      </c>
      <c r="M9" s="84">
        <f t="shared" si="2"/>
        <v>-391.1217247499609</v>
      </c>
      <c r="N9" s="84">
        <f>SUM(N10:N14)</f>
        <v>14.709449329399988</v>
      </c>
      <c r="O9" s="84">
        <f aca="true" t="shared" si="5" ref="O9:V9">SUM(O10:O14)</f>
        <v>-227.0200727381609</v>
      </c>
      <c r="P9" s="84">
        <f t="shared" si="5"/>
        <v>-142.2658260059</v>
      </c>
      <c r="Q9" s="85">
        <f t="shared" si="5"/>
        <v>-36.54527533529997</v>
      </c>
      <c r="R9" s="86">
        <f>SUM(R10:R14)</f>
        <v>1628.2522372881358</v>
      </c>
      <c r="S9" s="84">
        <f t="shared" si="5"/>
        <v>249.92800000000003</v>
      </c>
      <c r="T9" s="84">
        <f t="shared" si="5"/>
        <v>734.65</v>
      </c>
      <c r="U9" s="84">
        <f t="shared" si="5"/>
        <v>469.4642372881356</v>
      </c>
      <c r="V9" s="87">
        <f t="shared" si="5"/>
        <v>174.21</v>
      </c>
      <c r="W9" s="86"/>
      <c r="X9" s="88"/>
      <c r="Y9" s="88"/>
      <c r="Z9" s="88"/>
      <c r="AA9" s="88"/>
      <c r="AB9" s="88"/>
      <c r="AC9" s="88"/>
      <c r="AD9" s="88"/>
      <c r="AE9" s="88"/>
      <c r="AF9" s="89"/>
      <c r="AG9" s="90"/>
    </row>
    <row r="10" spans="1:36" s="7" customFormat="1" ht="26.25" customHeight="1" hidden="1">
      <c r="A10" s="19" t="s">
        <v>9</v>
      </c>
      <c r="B10" s="56" t="s">
        <v>89</v>
      </c>
      <c r="C10" s="91">
        <v>0</v>
      </c>
      <c r="D10" s="92"/>
      <c r="E10" s="92"/>
      <c r="F10" s="92"/>
      <c r="G10" s="93"/>
      <c r="H10" s="94">
        <v>0</v>
      </c>
      <c r="I10" s="92"/>
      <c r="J10" s="92"/>
      <c r="K10" s="92"/>
      <c r="L10" s="95"/>
      <c r="M10" s="84">
        <f t="shared" si="2"/>
        <v>0</v>
      </c>
      <c r="N10" s="92"/>
      <c r="O10" s="92"/>
      <c r="P10" s="92"/>
      <c r="Q10" s="93"/>
      <c r="R10" s="96">
        <v>0</v>
      </c>
      <c r="S10" s="92"/>
      <c r="T10" s="92"/>
      <c r="U10" s="92"/>
      <c r="V10" s="95"/>
      <c r="W10" s="97" t="s">
        <v>113</v>
      </c>
      <c r="X10" s="68">
        <v>20</v>
      </c>
      <c r="Y10" s="68"/>
      <c r="Z10" s="68">
        <v>40</v>
      </c>
      <c r="AA10" s="68"/>
      <c r="AB10" s="68"/>
      <c r="AC10" s="68"/>
      <c r="AD10" s="68"/>
      <c r="AE10" s="68"/>
      <c r="AF10" s="98"/>
      <c r="AG10" s="99"/>
      <c r="AH10" s="58"/>
      <c r="AI10" s="3"/>
      <c r="AJ10" s="52" t="s">
        <v>114</v>
      </c>
    </row>
    <row r="11" spans="1:36" s="7" customFormat="1" ht="57" customHeight="1">
      <c r="A11" s="19" t="s">
        <v>12</v>
      </c>
      <c r="B11" s="56" t="s">
        <v>90</v>
      </c>
      <c r="C11" s="91">
        <v>881.0789713969609</v>
      </c>
      <c r="D11" s="92">
        <v>92</v>
      </c>
      <c r="E11" s="92">
        <f>C11-D11-G11-F11</f>
        <v>438.0789713969609</v>
      </c>
      <c r="F11" s="92">
        <v>285</v>
      </c>
      <c r="G11" s="93">
        <v>66</v>
      </c>
      <c r="H11" s="94">
        <f>I11+J11+K11+L11</f>
        <v>688.8899999999999</v>
      </c>
      <c r="I11" s="100">
        <v>88.77</v>
      </c>
      <c r="J11" s="100">
        <v>253.48</v>
      </c>
      <c r="K11" s="100">
        <f>102.38+179.2</f>
        <v>281.58</v>
      </c>
      <c r="L11" s="101">
        <v>65.06</v>
      </c>
      <c r="M11" s="102">
        <f t="shared" si="2"/>
        <v>-192.18897139696094</v>
      </c>
      <c r="N11" s="91">
        <f aca="true" t="shared" si="6" ref="N11:Q14">I11-D11</f>
        <v>-3.230000000000004</v>
      </c>
      <c r="O11" s="91">
        <f t="shared" si="6"/>
        <v>-184.59897139696093</v>
      </c>
      <c r="P11" s="91">
        <f t="shared" si="6"/>
        <v>-3.420000000000016</v>
      </c>
      <c r="Q11" s="91">
        <f t="shared" si="6"/>
        <v>-0.9399999999999977</v>
      </c>
      <c r="R11" s="97">
        <f>S11+T11+U11+V11</f>
        <v>523.9842372881357</v>
      </c>
      <c r="S11" s="92">
        <v>80.44</v>
      </c>
      <c r="T11" s="92">
        <v>180.65</v>
      </c>
      <c r="U11" s="92">
        <f>83.61+134.348/1.18</f>
        <v>197.46423728813562</v>
      </c>
      <c r="V11" s="95">
        <v>65.43</v>
      </c>
      <c r="W11" s="97" t="s">
        <v>115</v>
      </c>
      <c r="X11" s="68">
        <v>20</v>
      </c>
      <c r="Y11" s="68"/>
      <c r="Z11" s="68">
        <v>210</v>
      </c>
      <c r="AA11" s="68"/>
      <c r="AB11" s="68"/>
      <c r="AC11" s="68"/>
      <c r="AD11" s="68"/>
      <c r="AE11" s="68"/>
      <c r="AF11" s="98"/>
      <c r="AG11" s="99"/>
      <c r="AH11" s="58"/>
      <c r="AI11" s="3"/>
      <c r="AJ11" s="52" t="s">
        <v>114</v>
      </c>
    </row>
    <row r="12" spans="1:36" s="7" customFormat="1" ht="38.25" customHeight="1">
      <c r="A12" s="19" t="s">
        <v>97</v>
      </c>
      <c r="B12" s="67" t="s">
        <v>108</v>
      </c>
      <c r="C12" s="91">
        <v>506.88</v>
      </c>
      <c r="D12" s="92">
        <v>13.3</v>
      </c>
      <c r="E12" s="92">
        <v>350</v>
      </c>
      <c r="F12" s="92">
        <f>C12-D12-E12-G12</f>
        <v>123.57999999999998</v>
      </c>
      <c r="G12" s="93">
        <v>20</v>
      </c>
      <c r="H12" s="94">
        <f>I12+J12+K12+L12</f>
        <v>373.76000000000005</v>
      </c>
      <c r="I12" s="92">
        <v>11.16</v>
      </c>
      <c r="J12" s="92">
        <v>346.48</v>
      </c>
      <c r="K12" s="92">
        <v>0</v>
      </c>
      <c r="L12" s="95">
        <v>16.12</v>
      </c>
      <c r="M12" s="102">
        <f t="shared" si="2"/>
        <v>-133.11999999999995</v>
      </c>
      <c r="N12" s="91">
        <f t="shared" si="6"/>
        <v>-2.1400000000000006</v>
      </c>
      <c r="O12" s="91">
        <f t="shared" si="6"/>
        <v>-3.519999999999982</v>
      </c>
      <c r="P12" s="91">
        <f t="shared" si="6"/>
        <v>-123.57999999999998</v>
      </c>
      <c r="Q12" s="91">
        <f t="shared" si="6"/>
        <v>-3.879999999999999</v>
      </c>
      <c r="R12" s="97">
        <f>S12+T12+U12+V12</f>
        <v>292.43</v>
      </c>
      <c r="S12" s="92">
        <v>10.1</v>
      </c>
      <c r="T12" s="92">
        <v>266</v>
      </c>
      <c r="U12" s="92">
        <v>0</v>
      </c>
      <c r="V12" s="95">
        <v>16.33</v>
      </c>
      <c r="W12" s="97"/>
      <c r="X12" s="68"/>
      <c r="Y12" s="68"/>
      <c r="Z12" s="68"/>
      <c r="AA12" s="68"/>
      <c r="AB12" s="68"/>
      <c r="AC12" s="68"/>
      <c r="AD12" s="68"/>
      <c r="AE12" s="68"/>
      <c r="AF12" s="98"/>
      <c r="AG12" s="99"/>
      <c r="AH12" s="60"/>
      <c r="AI12" s="60"/>
      <c r="AJ12" s="60"/>
    </row>
    <row r="13" spans="1:36" s="7" customFormat="1" ht="35.25" customHeight="1">
      <c r="A13" s="19" t="s">
        <v>110</v>
      </c>
      <c r="B13" s="67" t="s">
        <v>109</v>
      </c>
      <c r="C13" s="91">
        <v>399.4</v>
      </c>
      <c r="D13" s="92">
        <v>50</v>
      </c>
      <c r="E13" s="92">
        <v>150</v>
      </c>
      <c r="F13" s="92">
        <v>120</v>
      </c>
      <c r="G13" s="93">
        <f>C13-D13-E13-F13</f>
        <v>79.39999999999998</v>
      </c>
      <c r="H13" s="94">
        <f>I13+J13+K13+L13</f>
        <v>14.959999999999999</v>
      </c>
      <c r="I13" s="92">
        <v>14.53</v>
      </c>
      <c r="J13" s="92">
        <v>0</v>
      </c>
      <c r="K13" s="92">
        <v>0</v>
      </c>
      <c r="L13" s="95">
        <v>0.43</v>
      </c>
      <c r="M13" s="102">
        <f t="shared" si="2"/>
        <v>-384.43999999999994</v>
      </c>
      <c r="N13" s="91">
        <f t="shared" si="6"/>
        <v>-35.47</v>
      </c>
      <c r="O13" s="91">
        <f t="shared" si="6"/>
        <v>-150</v>
      </c>
      <c r="P13" s="91">
        <f t="shared" si="6"/>
        <v>-120</v>
      </c>
      <c r="Q13" s="91">
        <f t="shared" si="6"/>
        <v>-78.96999999999997</v>
      </c>
      <c r="R13" s="97">
        <f>S13+T13+U13+V13</f>
        <v>13.61</v>
      </c>
      <c r="S13" s="92">
        <v>13.16</v>
      </c>
      <c r="T13" s="92">
        <v>0</v>
      </c>
      <c r="U13" s="92">
        <v>0</v>
      </c>
      <c r="V13" s="95">
        <v>0.45</v>
      </c>
      <c r="W13" s="97"/>
      <c r="X13" s="68"/>
      <c r="Y13" s="68"/>
      <c r="Z13" s="68"/>
      <c r="AA13" s="68"/>
      <c r="AB13" s="68"/>
      <c r="AC13" s="68"/>
      <c r="AD13" s="68"/>
      <c r="AE13" s="68"/>
      <c r="AF13" s="98"/>
      <c r="AG13" s="99"/>
      <c r="AH13" s="60"/>
      <c r="AI13" s="60"/>
      <c r="AJ13" s="60"/>
    </row>
    <row r="14" spans="1:33" s="7" customFormat="1" ht="12.75" customHeight="1">
      <c r="A14" s="19" t="s">
        <v>111</v>
      </c>
      <c r="B14" s="33" t="s">
        <v>91</v>
      </c>
      <c r="C14" s="102">
        <v>377.552753353</v>
      </c>
      <c r="D14" s="68">
        <v>75.51055067060001</v>
      </c>
      <c r="E14" s="68">
        <v>151.02110134120002</v>
      </c>
      <c r="F14" s="68">
        <v>113.26582600590002</v>
      </c>
      <c r="G14" s="98">
        <v>37.755275335300006</v>
      </c>
      <c r="H14" s="94">
        <f>I14+J14+K14+L14</f>
        <v>696.1800000000001</v>
      </c>
      <c r="I14" s="68">
        <v>131.06</v>
      </c>
      <c r="J14" s="68">
        <v>262.12</v>
      </c>
      <c r="K14" s="68">
        <v>218</v>
      </c>
      <c r="L14" s="103">
        <v>85</v>
      </c>
      <c r="M14" s="102">
        <f t="shared" si="2"/>
        <v>318.62724664699994</v>
      </c>
      <c r="N14" s="91">
        <f>I14-D14</f>
        <v>55.54944932939999</v>
      </c>
      <c r="O14" s="91">
        <f>J14-E14</f>
        <v>111.09889865879998</v>
      </c>
      <c r="P14" s="91">
        <f t="shared" si="6"/>
        <v>104.73417399409998</v>
      </c>
      <c r="Q14" s="91">
        <f t="shared" si="6"/>
        <v>47.244724664699994</v>
      </c>
      <c r="R14" s="97">
        <f>S14+T14+U14+V14</f>
        <v>798.2280000000001</v>
      </c>
      <c r="S14" s="68">
        <v>146.22800000000004</v>
      </c>
      <c r="T14" s="68">
        <v>288</v>
      </c>
      <c r="U14" s="68">
        <v>272</v>
      </c>
      <c r="V14" s="103">
        <v>92</v>
      </c>
      <c r="W14" s="97"/>
      <c r="X14" s="68"/>
      <c r="Y14" s="68"/>
      <c r="Z14" s="68"/>
      <c r="AA14" s="68"/>
      <c r="AB14" s="68"/>
      <c r="AC14" s="68"/>
      <c r="AD14" s="68"/>
      <c r="AE14" s="68"/>
      <c r="AF14" s="98"/>
      <c r="AG14" s="99"/>
    </row>
    <row r="15" spans="1:33" s="17" customFormat="1" ht="21" hidden="1">
      <c r="A15" s="18" t="s">
        <v>15</v>
      </c>
      <c r="B15" s="63" t="s">
        <v>82</v>
      </c>
      <c r="C15" s="84"/>
      <c r="D15" s="88"/>
      <c r="E15" s="88"/>
      <c r="F15" s="88"/>
      <c r="G15" s="89"/>
      <c r="H15" s="86"/>
      <c r="I15" s="88"/>
      <c r="J15" s="88"/>
      <c r="K15" s="88"/>
      <c r="L15" s="104"/>
      <c r="M15" s="84"/>
      <c r="N15" s="88"/>
      <c r="O15" s="88"/>
      <c r="P15" s="88"/>
      <c r="Q15" s="89"/>
      <c r="R15" s="86"/>
      <c r="S15" s="88"/>
      <c r="T15" s="88"/>
      <c r="U15" s="88"/>
      <c r="V15" s="104"/>
      <c r="W15" s="86"/>
      <c r="X15" s="88"/>
      <c r="Y15" s="88"/>
      <c r="Z15" s="88"/>
      <c r="AA15" s="88"/>
      <c r="AB15" s="88"/>
      <c r="AC15" s="88"/>
      <c r="AD15" s="88"/>
      <c r="AE15" s="88"/>
      <c r="AF15" s="89"/>
      <c r="AG15" s="90"/>
    </row>
    <row r="16" spans="1:33" s="7" customFormat="1" ht="9.75" customHeight="1" hidden="1">
      <c r="A16" s="19" t="s">
        <v>9</v>
      </c>
      <c r="B16" s="33" t="s">
        <v>13</v>
      </c>
      <c r="C16" s="102"/>
      <c r="D16" s="68"/>
      <c r="E16" s="68"/>
      <c r="F16" s="68"/>
      <c r="G16" s="98"/>
      <c r="H16" s="97"/>
      <c r="I16" s="68"/>
      <c r="J16" s="68"/>
      <c r="K16" s="68"/>
      <c r="L16" s="103"/>
      <c r="M16" s="102"/>
      <c r="N16" s="68"/>
      <c r="O16" s="68"/>
      <c r="P16" s="68"/>
      <c r="Q16" s="98"/>
      <c r="R16" s="97"/>
      <c r="S16" s="68"/>
      <c r="T16" s="68"/>
      <c r="U16" s="68"/>
      <c r="V16" s="103"/>
      <c r="W16" s="97"/>
      <c r="X16" s="68"/>
      <c r="Y16" s="68"/>
      <c r="Z16" s="68"/>
      <c r="AA16" s="68"/>
      <c r="AB16" s="68"/>
      <c r="AC16" s="68"/>
      <c r="AD16" s="68"/>
      <c r="AE16" s="68"/>
      <c r="AF16" s="98"/>
      <c r="AG16" s="99"/>
    </row>
    <row r="17" spans="1:33" s="7" customFormat="1" ht="9.75" customHeight="1" hidden="1">
      <c r="A17" s="19" t="s">
        <v>12</v>
      </c>
      <c r="B17" s="33" t="s">
        <v>14</v>
      </c>
      <c r="C17" s="102"/>
      <c r="D17" s="68"/>
      <c r="E17" s="68"/>
      <c r="F17" s="68"/>
      <c r="G17" s="98"/>
      <c r="H17" s="97"/>
      <c r="I17" s="68"/>
      <c r="J17" s="68"/>
      <c r="K17" s="68"/>
      <c r="L17" s="103"/>
      <c r="M17" s="102"/>
      <c r="N17" s="68"/>
      <c r="O17" s="68"/>
      <c r="P17" s="68"/>
      <c r="Q17" s="98"/>
      <c r="R17" s="97"/>
      <c r="S17" s="68"/>
      <c r="T17" s="68"/>
      <c r="U17" s="68"/>
      <c r="V17" s="103"/>
      <c r="W17" s="97"/>
      <c r="X17" s="68"/>
      <c r="Y17" s="68"/>
      <c r="Z17" s="68"/>
      <c r="AA17" s="68"/>
      <c r="AB17" s="68"/>
      <c r="AC17" s="68"/>
      <c r="AD17" s="68"/>
      <c r="AE17" s="68"/>
      <c r="AF17" s="98"/>
      <c r="AG17" s="99"/>
    </row>
    <row r="18" spans="1:33" s="7" customFormat="1" ht="9.75" customHeight="1" hidden="1">
      <c r="A18" s="19" t="s">
        <v>16</v>
      </c>
      <c r="B18" s="33"/>
      <c r="C18" s="102"/>
      <c r="D18" s="68"/>
      <c r="E18" s="68"/>
      <c r="F18" s="68"/>
      <c r="G18" s="98"/>
      <c r="H18" s="97"/>
      <c r="I18" s="68"/>
      <c r="J18" s="68"/>
      <c r="K18" s="68"/>
      <c r="L18" s="103"/>
      <c r="M18" s="102"/>
      <c r="N18" s="68"/>
      <c r="O18" s="68"/>
      <c r="P18" s="68"/>
      <c r="Q18" s="98"/>
      <c r="R18" s="97"/>
      <c r="S18" s="68"/>
      <c r="T18" s="68"/>
      <c r="U18" s="68"/>
      <c r="V18" s="103"/>
      <c r="W18" s="97"/>
      <c r="X18" s="68"/>
      <c r="Y18" s="68"/>
      <c r="Z18" s="68"/>
      <c r="AA18" s="68"/>
      <c r="AB18" s="68"/>
      <c r="AC18" s="68"/>
      <c r="AD18" s="68"/>
      <c r="AE18" s="68"/>
      <c r="AF18" s="98"/>
      <c r="AG18" s="99"/>
    </row>
    <row r="19" spans="1:33" s="17" customFormat="1" ht="20.25" customHeight="1" hidden="1">
      <c r="A19" s="18" t="s">
        <v>17</v>
      </c>
      <c r="B19" s="63" t="s">
        <v>18</v>
      </c>
      <c r="C19" s="84"/>
      <c r="D19" s="88"/>
      <c r="E19" s="88"/>
      <c r="F19" s="88"/>
      <c r="G19" s="89"/>
      <c r="H19" s="86"/>
      <c r="I19" s="88"/>
      <c r="J19" s="88"/>
      <c r="K19" s="88"/>
      <c r="L19" s="104"/>
      <c r="M19" s="84"/>
      <c r="N19" s="88"/>
      <c r="O19" s="88"/>
      <c r="P19" s="88"/>
      <c r="Q19" s="89"/>
      <c r="R19" s="86"/>
      <c r="S19" s="88"/>
      <c r="T19" s="88"/>
      <c r="U19" s="88"/>
      <c r="V19" s="104"/>
      <c r="W19" s="86"/>
      <c r="X19" s="88"/>
      <c r="Y19" s="88"/>
      <c r="Z19" s="88"/>
      <c r="AA19" s="88"/>
      <c r="AB19" s="88"/>
      <c r="AC19" s="88"/>
      <c r="AD19" s="88"/>
      <c r="AE19" s="88"/>
      <c r="AF19" s="89"/>
      <c r="AG19" s="90"/>
    </row>
    <row r="20" spans="1:33" s="7" customFormat="1" ht="9.75" customHeight="1" hidden="1">
      <c r="A20" s="19" t="s">
        <v>9</v>
      </c>
      <c r="B20" s="33" t="s">
        <v>13</v>
      </c>
      <c r="C20" s="102"/>
      <c r="D20" s="68"/>
      <c r="E20" s="68"/>
      <c r="F20" s="68"/>
      <c r="G20" s="98"/>
      <c r="H20" s="97"/>
      <c r="I20" s="68"/>
      <c r="J20" s="68"/>
      <c r="K20" s="68"/>
      <c r="L20" s="103"/>
      <c r="M20" s="102"/>
      <c r="N20" s="68"/>
      <c r="O20" s="68"/>
      <c r="P20" s="68"/>
      <c r="Q20" s="98"/>
      <c r="R20" s="97"/>
      <c r="S20" s="68"/>
      <c r="T20" s="68"/>
      <c r="U20" s="68"/>
      <c r="V20" s="103"/>
      <c r="W20" s="97"/>
      <c r="X20" s="68"/>
      <c r="Y20" s="68"/>
      <c r="Z20" s="68"/>
      <c r="AA20" s="68"/>
      <c r="AB20" s="68"/>
      <c r="AC20" s="68"/>
      <c r="AD20" s="68"/>
      <c r="AE20" s="68"/>
      <c r="AF20" s="98"/>
      <c r="AG20" s="99"/>
    </row>
    <row r="21" spans="1:33" s="7" customFormat="1" ht="9.75" customHeight="1" hidden="1">
      <c r="A21" s="19" t="s">
        <v>12</v>
      </c>
      <c r="B21" s="33" t="s">
        <v>14</v>
      </c>
      <c r="C21" s="102"/>
      <c r="D21" s="68"/>
      <c r="E21" s="68"/>
      <c r="F21" s="68"/>
      <c r="G21" s="98"/>
      <c r="H21" s="97"/>
      <c r="I21" s="68"/>
      <c r="J21" s="68"/>
      <c r="K21" s="68"/>
      <c r="L21" s="103"/>
      <c r="M21" s="102"/>
      <c r="N21" s="68"/>
      <c r="O21" s="68"/>
      <c r="P21" s="68"/>
      <c r="Q21" s="98"/>
      <c r="R21" s="97"/>
      <c r="S21" s="68"/>
      <c r="T21" s="68"/>
      <c r="U21" s="68"/>
      <c r="V21" s="103"/>
      <c r="W21" s="97"/>
      <c r="X21" s="68"/>
      <c r="Y21" s="68"/>
      <c r="Z21" s="68"/>
      <c r="AA21" s="68"/>
      <c r="AB21" s="68"/>
      <c r="AC21" s="68"/>
      <c r="AD21" s="68"/>
      <c r="AE21" s="68"/>
      <c r="AF21" s="98"/>
      <c r="AG21" s="99"/>
    </row>
    <row r="22" spans="1:33" s="7" customFormat="1" ht="9.75" customHeight="1" hidden="1">
      <c r="A22" s="19" t="s">
        <v>16</v>
      </c>
      <c r="B22" s="33"/>
      <c r="C22" s="102"/>
      <c r="D22" s="68"/>
      <c r="E22" s="68"/>
      <c r="F22" s="68"/>
      <c r="G22" s="98"/>
      <c r="H22" s="97"/>
      <c r="I22" s="68"/>
      <c r="J22" s="68"/>
      <c r="K22" s="68"/>
      <c r="L22" s="103"/>
      <c r="M22" s="102"/>
      <c r="N22" s="68"/>
      <c r="O22" s="68"/>
      <c r="P22" s="68"/>
      <c r="Q22" s="98"/>
      <c r="R22" s="97"/>
      <c r="S22" s="68"/>
      <c r="T22" s="68"/>
      <c r="U22" s="68"/>
      <c r="V22" s="103"/>
      <c r="W22" s="97"/>
      <c r="X22" s="68"/>
      <c r="Y22" s="68"/>
      <c r="Z22" s="68"/>
      <c r="AA22" s="68"/>
      <c r="AB22" s="68"/>
      <c r="AC22" s="68"/>
      <c r="AD22" s="68"/>
      <c r="AE22" s="68"/>
      <c r="AF22" s="98"/>
      <c r="AG22" s="99"/>
    </row>
    <row r="23" spans="1:33" s="17" customFormat="1" ht="31.5" hidden="1">
      <c r="A23" s="18" t="s">
        <v>19</v>
      </c>
      <c r="B23" s="63" t="s">
        <v>20</v>
      </c>
      <c r="C23" s="84"/>
      <c r="D23" s="88"/>
      <c r="E23" s="88"/>
      <c r="F23" s="88"/>
      <c r="G23" s="89"/>
      <c r="H23" s="86"/>
      <c r="I23" s="88"/>
      <c r="J23" s="88"/>
      <c r="K23" s="88"/>
      <c r="L23" s="104"/>
      <c r="M23" s="84"/>
      <c r="N23" s="88"/>
      <c r="O23" s="88"/>
      <c r="P23" s="88"/>
      <c r="Q23" s="89"/>
      <c r="R23" s="86"/>
      <c r="S23" s="88"/>
      <c r="T23" s="88"/>
      <c r="U23" s="88"/>
      <c r="V23" s="104"/>
      <c r="W23" s="86"/>
      <c r="X23" s="88"/>
      <c r="Y23" s="88"/>
      <c r="Z23" s="88"/>
      <c r="AA23" s="88"/>
      <c r="AB23" s="88"/>
      <c r="AC23" s="88"/>
      <c r="AD23" s="88"/>
      <c r="AE23" s="88"/>
      <c r="AF23" s="89"/>
      <c r="AG23" s="90"/>
    </row>
    <row r="24" spans="1:33" s="7" customFormat="1" ht="9.75" customHeight="1" hidden="1">
      <c r="A24" s="19" t="s">
        <v>9</v>
      </c>
      <c r="B24" s="33" t="s">
        <v>13</v>
      </c>
      <c r="C24" s="102"/>
      <c r="D24" s="68"/>
      <c r="E24" s="68"/>
      <c r="F24" s="68"/>
      <c r="G24" s="98"/>
      <c r="H24" s="97"/>
      <c r="I24" s="68"/>
      <c r="J24" s="68"/>
      <c r="K24" s="68"/>
      <c r="L24" s="103"/>
      <c r="M24" s="102"/>
      <c r="N24" s="68"/>
      <c r="O24" s="68"/>
      <c r="P24" s="68"/>
      <c r="Q24" s="98"/>
      <c r="R24" s="97"/>
      <c r="S24" s="68"/>
      <c r="T24" s="68"/>
      <c r="U24" s="68"/>
      <c r="V24" s="103"/>
      <c r="W24" s="97"/>
      <c r="X24" s="68"/>
      <c r="Y24" s="68"/>
      <c r="Z24" s="68"/>
      <c r="AA24" s="68"/>
      <c r="AB24" s="68"/>
      <c r="AC24" s="68"/>
      <c r="AD24" s="68"/>
      <c r="AE24" s="68"/>
      <c r="AF24" s="98"/>
      <c r="AG24" s="99"/>
    </row>
    <row r="25" spans="1:33" s="7" customFormat="1" ht="9.75" customHeight="1" hidden="1">
      <c r="A25" s="19" t="s">
        <v>12</v>
      </c>
      <c r="B25" s="33" t="s">
        <v>14</v>
      </c>
      <c r="C25" s="102"/>
      <c r="D25" s="68"/>
      <c r="E25" s="68"/>
      <c r="F25" s="68"/>
      <c r="G25" s="98"/>
      <c r="H25" s="97"/>
      <c r="I25" s="68"/>
      <c r="J25" s="68"/>
      <c r="K25" s="68"/>
      <c r="L25" s="103"/>
      <c r="M25" s="102"/>
      <c r="N25" s="68"/>
      <c r="O25" s="68"/>
      <c r="P25" s="68"/>
      <c r="Q25" s="98"/>
      <c r="R25" s="97"/>
      <c r="S25" s="68"/>
      <c r="T25" s="68"/>
      <c r="U25" s="68"/>
      <c r="V25" s="103"/>
      <c r="W25" s="97"/>
      <c r="X25" s="68"/>
      <c r="Y25" s="68"/>
      <c r="Z25" s="68"/>
      <c r="AA25" s="68"/>
      <c r="AB25" s="68"/>
      <c r="AC25" s="68"/>
      <c r="AD25" s="68"/>
      <c r="AE25" s="68"/>
      <c r="AF25" s="98"/>
      <c r="AG25" s="99"/>
    </row>
    <row r="26" spans="1:33" s="7" customFormat="1" ht="9.75" customHeight="1" hidden="1">
      <c r="A26" s="19" t="s">
        <v>16</v>
      </c>
      <c r="B26" s="33"/>
      <c r="C26" s="102"/>
      <c r="D26" s="68"/>
      <c r="E26" s="68"/>
      <c r="F26" s="68"/>
      <c r="G26" s="98"/>
      <c r="H26" s="97"/>
      <c r="I26" s="68"/>
      <c r="J26" s="68"/>
      <c r="K26" s="68"/>
      <c r="L26" s="103"/>
      <c r="M26" s="102"/>
      <c r="N26" s="68"/>
      <c r="O26" s="68"/>
      <c r="P26" s="68"/>
      <c r="Q26" s="98"/>
      <c r="R26" s="97"/>
      <c r="S26" s="68"/>
      <c r="T26" s="68"/>
      <c r="U26" s="68"/>
      <c r="V26" s="103"/>
      <c r="W26" s="97"/>
      <c r="X26" s="68"/>
      <c r="Y26" s="68"/>
      <c r="Z26" s="68"/>
      <c r="AA26" s="68"/>
      <c r="AB26" s="68"/>
      <c r="AC26" s="68"/>
      <c r="AD26" s="68"/>
      <c r="AE26" s="68"/>
      <c r="AF26" s="98"/>
      <c r="AG26" s="99"/>
    </row>
    <row r="27" spans="1:33" s="17" customFormat="1" ht="10.5">
      <c r="A27" s="18" t="s">
        <v>12</v>
      </c>
      <c r="B27" s="63" t="s">
        <v>21</v>
      </c>
      <c r="C27" s="84">
        <f aca="true" t="shared" si="7" ref="C27:V27">C28+C33</f>
        <v>2239.9471630770004</v>
      </c>
      <c r="D27" s="84">
        <f t="shared" si="7"/>
        <v>70.63</v>
      </c>
      <c r="E27" s="84">
        <f t="shared" si="7"/>
        <v>200</v>
      </c>
      <c r="F27" s="84">
        <f>F28+F33</f>
        <v>1654.605678147</v>
      </c>
      <c r="G27" s="85">
        <f>G28+G33</f>
        <v>314.71148493</v>
      </c>
      <c r="H27" s="86">
        <f t="shared" si="7"/>
        <v>2111.2911134024</v>
      </c>
      <c r="I27" s="84">
        <f t="shared" si="7"/>
        <v>42.61</v>
      </c>
      <c r="J27" s="84">
        <f t="shared" si="7"/>
        <v>125.35</v>
      </c>
      <c r="K27" s="84">
        <f t="shared" si="7"/>
        <v>1645.8711134023997</v>
      </c>
      <c r="L27" s="87">
        <f t="shared" si="7"/>
        <v>297.46000000000004</v>
      </c>
      <c r="M27" s="84">
        <f>Q27+P27+O27+N27</f>
        <v>-128.6560496746</v>
      </c>
      <c r="N27" s="84">
        <f t="shared" si="7"/>
        <v>-28.02</v>
      </c>
      <c r="O27" s="84">
        <f t="shared" si="7"/>
        <v>-74.65</v>
      </c>
      <c r="P27" s="84">
        <f t="shared" si="7"/>
        <v>-8.73456474460005</v>
      </c>
      <c r="Q27" s="85">
        <f t="shared" si="7"/>
        <v>-17.25148492999996</v>
      </c>
      <c r="R27" s="86">
        <f t="shared" si="7"/>
        <v>2430.02</v>
      </c>
      <c r="S27" s="84">
        <f t="shared" si="7"/>
        <v>35.55</v>
      </c>
      <c r="T27" s="84">
        <f t="shared" si="7"/>
        <v>69.07</v>
      </c>
      <c r="U27" s="84">
        <f t="shared" si="7"/>
        <v>2216.8199999999997</v>
      </c>
      <c r="V27" s="87">
        <f t="shared" si="7"/>
        <v>108.58</v>
      </c>
      <c r="W27" s="86"/>
      <c r="X27" s="88"/>
      <c r="Y27" s="88"/>
      <c r="Z27" s="88"/>
      <c r="AA27" s="88"/>
      <c r="AB27" s="88"/>
      <c r="AC27" s="88"/>
      <c r="AD27" s="88"/>
      <c r="AE27" s="88"/>
      <c r="AF27" s="89"/>
      <c r="AG27" s="90"/>
    </row>
    <row r="28" spans="1:33" s="17" customFormat="1" ht="20.25" customHeight="1">
      <c r="A28" s="18" t="s">
        <v>22</v>
      </c>
      <c r="B28" s="63" t="s">
        <v>81</v>
      </c>
      <c r="C28" s="88">
        <f aca="true" t="shared" si="8" ref="C28:L28">SUM(C29:C32)</f>
        <v>2239.9471630770004</v>
      </c>
      <c r="D28" s="88">
        <f t="shared" si="8"/>
        <v>70.63</v>
      </c>
      <c r="E28" s="88">
        <f t="shared" si="8"/>
        <v>200</v>
      </c>
      <c r="F28" s="88">
        <f t="shared" si="8"/>
        <v>1654.605678147</v>
      </c>
      <c r="G28" s="89">
        <f t="shared" si="8"/>
        <v>314.71148493</v>
      </c>
      <c r="H28" s="86">
        <f t="shared" si="8"/>
        <v>2111.2911134024</v>
      </c>
      <c r="I28" s="88">
        <f t="shared" si="8"/>
        <v>42.61</v>
      </c>
      <c r="J28" s="88">
        <f t="shared" si="8"/>
        <v>125.35</v>
      </c>
      <c r="K28" s="88">
        <f t="shared" si="8"/>
        <v>1645.8711134023997</v>
      </c>
      <c r="L28" s="104">
        <f t="shared" si="8"/>
        <v>297.46000000000004</v>
      </c>
      <c r="M28" s="84">
        <f>N28+O28+P28+Q28</f>
        <v>-128.6560496746</v>
      </c>
      <c r="N28" s="88">
        <f aca="true" t="shared" si="9" ref="N28:V28">SUM(N29:N32)</f>
        <v>-28.02</v>
      </c>
      <c r="O28" s="88">
        <f t="shared" si="9"/>
        <v>-74.65</v>
      </c>
      <c r="P28" s="88">
        <f t="shared" si="9"/>
        <v>-8.73456474460005</v>
      </c>
      <c r="Q28" s="89">
        <f t="shared" si="9"/>
        <v>-17.25148492999996</v>
      </c>
      <c r="R28" s="86">
        <f t="shared" si="9"/>
        <v>2430.02</v>
      </c>
      <c r="S28" s="88">
        <f t="shared" si="9"/>
        <v>35.55</v>
      </c>
      <c r="T28" s="88">
        <f t="shared" si="9"/>
        <v>69.07</v>
      </c>
      <c r="U28" s="88">
        <f t="shared" si="9"/>
        <v>2216.8199999999997</v>
      </c>
      <c r="V28" s="104">
        <f t="shared" si="9"/>
        <v>108.58</v>
      </c>
      <c r="W28" s="86"/>
      <c r="X28" s="88"/>
      <c r="Y28" s="88"/>
      <c r="Z28" s="88"/>
      <c r="AA28" s="88"/>
      <c r="AB28" s="88"/>
      <c r="AC28" s="88"/>
      <c r="AD28" s="88"/>
      <c r="AE28" s="88"/>
      <c r="AF28" s="89"/>
      <c r="AG28" s="90"/>
    </row>
    <row r="29" spans="1:36" s="7" customFormat="1" ht="33" customHeight="1">
      <c r="A29" s="19" t="s">
        <v>9</v>
      </c>
      <c r="B29" s="56" t="s">
        <v>92</v>
      </c>
      <c r="C29" s="91">
        <v>204.855742465</v>
      </c>
      <c r="D29" s="92">
        <v>19.5</v>
      </c>
      <c r="E29" s="92">
        <v>0</v>
      </c>
      <c r="F29" s="92">
        <v>175</v>
      </c>
      <c r="G29" s="93">
        <f>C29-D29-F29</f>
        <v>10.355742464999992</v>
      </c>
      <c r="H29" s="94">
        <v>189.438712525</v>
      </c>
      <c r="I29" s="92">
        <v>12.65</v>
      </c>
      <c r="J29" s="92">
        <v>0</v>
      </c>
      <c r="K29" s="92">
        <f>H29-I29-L29</f>
        <v>174.76871252499998</v>
      </c>
      <c r="L29" s="95">
        <v>2.02</v>
      </c>
      <c r="M29" s="102">
        <f>N29+O29+P29+Q29</f>
        <v>-15.417029940000008</v>
      </c>
      <c r="N29" s="91">
        <f aca="true" t="shared" si="10" ref="N29:Q32">I29-D29</f>
        <v>-6.85</v>
      </c>
      <c r="O29" s="91">
        <f t="shared" si="10"/>
        <v>0</v>
      </c>
      <c r="P29" s="91">
        <f t="shared" si="10"/>
        <v>-0.23128747500001623</v>
      </c>
      <c r="Q29" s="91">
        <f t="shared" si="10"/>
        <v>-8.335742464999992</v>
      </c>
      <c r="R29" s="94">
        <v>179.67</v>
      </c>
      <c r="S29" s="92">
        <v>11.5</v>
      </c>
      <c r="T29" s="92">
        <v>0</v>
      </c>
      <c r="U29" s="92">
        <f>R29-S29-V29</f>
        <v>166.14999999999998</v>
      </c>
      <c r="V29" s="95">
        <v>2.02</v>
      </c>
      <c r="W29" s="97">
        <v>2013</v>
      </c>
      <c r="X29" s="68">
        <v>20</v>
      </c>
      <c r="Y29" s="68"/>
      <c r="Z29" s="68">
        <v>160</v>
      </c>
      <c r="AA29" s="68"/>
      <c r="AB29" s="68"/>
      <c r="AC29" s="68"/>
      <c r="AD29" s="68"/>
      <c r="AE29" s="68"/>
      <c r="AF29" s="98"/>
      <c r="AG29" s="99"/>
      <c r="AH29" s="58"/>
      <c r="AI29" s="3"/>
      <c r="AJ29" s="52" t="s">
        <v>114</v>
      </c>
    </row>
    <row r="30" spans="1:36" s="7" customFormat="1" ht="27.75" customHeight="1">
      <c r="A30" s="19" t="s">
        <v>12</v>
      </c>
      <c r="B30" s="56" t="s">
        <v>93</v>
      </c>
      <c r="C30" s="91">
        <v>204.855742465</v>
      </c>
      <c r="D30" s="92">
        <v>19.5</v>
      </c>
      <c r="E30" s="92">
        <v>0</v>
      </c>
      <c r="F30" s="92">
        <v>175</v>
      </c>
      <c r="G30" s="93">
        <f>C30-D30-F30</f>
        <v>10.355742464999992</v>
      </c>
      <c r="H30" s="94">
        <v>189.438712525</v>
      </c>
      <c r="I30" s="92">
        <v>12.65</v>
      </c>
      <c r="J30" s="92">
        <v>0</v>
      </c>
      <c r="K30" s="92">
        <f>H30-I30-L30</f>
        <v>174.76871252499998</v>
      </c>
      <c r="L30" s="95">
        <v>2.02</v>
      </c>
      <c r="M30" s="102">
        <f>N30+O30+P30+Q30</f>
        <v>-15.417029940000008</v>
      </c>
      <c r="N30" s="91">
        <f t="shared" si="10"/>
        <v>-6.85</v>
      </c>
      <c r="O30" s="91">
        <f t="shared" si="10"/>
        <v>0</v>
      </c>
      <c r="P30" s="91">
        <f t="shared" si="10"/>
        <v>-0.23128747500001623</v>
      </c>
      <c r="Q30" s="91">
        <f t="shared" si="10"/>
        <v>-8.335742464999992</v>
      </c>
      <c r="R30" s="94">
        <v>179.67</v>
      </c>
      <c r="S30" s="92">
        <v>11.5</v>
      </c>
      <c r="T30" s="92">
        <v>0</v>
      </c>
      <c r="U30" s="92">
        <f>R30-S30-V30</f>
        <v>166.14999999999998</v>
      </c>
      <c r="V30" s="95">
        <v>2.02</v>
      </c>
      <c r="W30" s="97">
        <v>2013</v>
      </c>
      <c r="X30" s="68">
        <v>20</v>
      </c>
      <c r="Y30" s="68"/>
      <c r="Z30" s="68">
        <v>160</v>
      </c>
      <c r="AA30" s="68"/>
      <c r="AB30" s="68"/>
      <c r="AC30" s="68"/>
      <c r="AD30" s="68"/>
      <c r="AE30" s="68"/>
      <c r="AF30" s="98"/>
      <c r="AG30" s="99"/>
      <c r="AH30" s="58"/>
      <c r="AI30" s="3"/>
      <c r="AJ30" s="52" t="s">
        <v>114</v>
      </c>
    </row>
    <row r="31" spans="1:36" s="7" customFormat="1" ht="47.25" customHeight="1">
      <c r="A31" s="19" t="s">
        <v>96</v>
      </c>
      <c r="B31" s="56" t="s">
        <v>94</v>
      </c>
      <c r="C31" s="91">
        <v>1372.2440456946001</v>
      </c>
      <c r="D31" s="92">
        <v>6.63</v>
      </c>
      <c r="E31" s="92">
        <v>200</v>
      </c>
      <c r="F31" s="92">
        <f>C31-D31-E31-G31</f>
        <v>874.6140456946</v>
      </c>
      <c r="G31" s="93">
        <v>291</v>
      </c>
      <c r="H31" s="94">
        <f>I31+J31+K31+L31</f>
        <v>1283.25</v>
      </c>
      <c r="I31" s="92">
        <v>0</v>
      </c>
      <c r="J31" s="92">
        <v>125.35</v>
      </c>
      <c r="K31" s="92">
        <v>867.3</v>
      </c>
      <c r="L31" s="95">
        <v>290.6</v>
      </c>
      <c r="M31" s="102">
        <f>N31+O31+P31+Q31</f>
        <v>-88.99404569460003</v>
      </c>
      <c r="N31" s="91">
        <f t="shared" si="10"/>
        <v>-6.63</v>
      </c>
      <c r="O31" s="91">
        <f t="shared" si="10"/>
        <v>-74.65</v>
      </c>
      <c r="P31" s="91">
        <f t="shared" si="10"/>
        <v>-7.314045694600054</v>
      </c>
      <c r="Q31" s="91">
        <f t="shared" si="10"/>
        <v>-0.39999999999997726</v>
      </c>
      <c r="R31" s="94">
        <f>S31+T31+U31+V31</f>
        <v>1641.6</v>
      </c>
      <c r="S31" s="92">
        <v>0</v>
      </c>
      <c r="T31" s="92">
        <v>69.07</v>
      </c>
      <c r="U31" s="92">
        <v>1470.81</v>
      </c>
      <c r="V31" s="95">
        <v>101.72</v>
      </c>
      <c r="W31" s="97" t="s">
        <v>116</v>
      </c>
      <c r="X31" s="68">
        <v>20</v>
      </c>
      <c r="Y31" s="68"/>
      <c r="Z31" s="68">
        <v>110</v>
      </c>
      <c r="AA31" s="68"/>
      <c r="AB31" s="68"/>
      <c r="AC31" s="68"/>
      <c r="AD31" s="68"/>
      <c r="AE31" s="68"/>
      <c r="AF31" s="98"/>
      <c r="AG31" s="99"/>
      <c r="AH31" s="58"/>
      <c r="AI31" s="3"/>
      <c r="AJ31" s="52" t="s">
        <v>114</v>
      </c>
    </row>
    <row r="32" spans="1:36" s="7" customFormat="1" ht="35.25" customHeight="1" thickBot="1">
      <c r="A32" s="19" t="s">
        <v>97</v>
      </c>
      <c r="B32" s="57" t="s">
        <v>95</v>
      </c>
      <c r="C32" s="91">
        <v>457.9916324523999</v>
      </c>
      <c r="D32" s="92">
        <v>25</v>
      </c>
      <c r="E32" s="92">
        <v>0</v>
      </c>
      <c r="F32" s="92">
        <f>C32-D32-E32-G32</f>
        <v>429.9916324523999</v>
      </c>
      <c r="G32" s="93">
        <v>3</v>
      </c>
      <c r="H32" s="94">
        <v>449.16368835239996</v>
      </c>
      <c r="I32" s="92">
        <v>17.31</v>
      </c>
      <c r="J32" s="92">
        <v>0</v>
      </c>
      <c r="K32" s="92">
        <f>H32-I32-L32</f>
        <v>429.03368835239996</v>
      </c>
      <c r="L32" s="95">
        <v>2.82</v>
      </c>
      <c r="M32" s="102">
        <f>N32+O32+P32+Q32</f>
        <v>-8.827944099999964</v>
      </c>
      <c r="N32" s="91">
        <f t="shared" si="10"/>
        <v>-7.690000000000001</v>
      </c>
      <c r="O32" s="91">
        <f t="shared" si="10"/>
        <v>0</v>
      </c>
      <c r="P32" s="91">
        <f t="shared" si="10"/>
        <v>-0.9579440999999633</v>
      </c>
      <c r="Q32" s="91">
        <f t="shared" si="10"/>
        <v>-0.18000000000000016</v>
      </c>
      <c r="R32" s="94">
        <v>429.08</v>
      </c>
      <c r="S32" s="92">
        <v>12.55</v>
      </c>
      <c r="T32" s="92">
        <v>0</v>
      </c>
      <c r="U32" s="92">
        <f>R32-S32-V32</f>
        <v>413.71</v>
      </c>
      <c r="V32" s="95">
        <v>2.82</v>
      </c>
      <c r="W32" s="97" t="s">
        <v>117</v>
      </c>
      <c r="X32" s="68">
        <v>20</v>
      </c>
      <c r="Y32" s="68"/>
      <c r="Z32" s="68">
        <v>450</v>
      </c>
      <c r="AA32" s="68"/>
      <c r="AB32" s="68"/>
      <c r="AC32" s="68"/>
      <c r="AD32" s="68"/>
      <c r="AE32" s="68"/>
      <c r="AF32" s="98"/>
      <c r="AG32" s="99"/>
      <c r="AH32" s="59"/>
      <c r="AI32" s="53"/>
      <c r="AJ32" s="54" t="s">
        <v>114</v>
      </c>
    </row>
    <row r="33" spans="1:33" s="17" customFormat="1" ht="10.5" hidden="1">
      <c r="A33" s="18" t="s">
        <v>23</v>
      </c>
      <c r="B33" s="51" t="s">
        <v>24</v>
      </c>
      <c r="C33" s="75"/>
      <c r="D33" s="81"/>
      <c r="E33" s="81"/>
      <c r="F33" s="81"/>
      <c r="G33" s="82"/>
      <c r="H33" s="80"/>
      <c r="I33" s="81"/>
      <c r="J33" s="81"/>
      <c r="K33" s="81"/>
      <c r="L33" s="105"/>
      <c r="M33" s="75"/>
      <c r="N33" s="81"/>
      <c r="O33" s="81"/>
      <c r="P33" s="81"/>
      <c r="Q33" s="82"/>
      <c r="R33" s="80"/>
      <c r="S33" s="81"/>
      <c r="T33" s="81"/>
      <c r="U33" s="81"/>
      <c r="V33" s="105"/>
      <c r="W33" s="86"/>
      <c r="X33" s="88"/>
      <c r="Y33" s="88"/>
      <c r="Z33" s="88"/>
      <c r="AA33" s="88"/>
      <c r="AB33" s="88"/>
      <c r="AC33" s="88"/>
      <c r="AD33" s="88"/>
      <c r="AE33" s="88"/>
      <c r="AF33" s="89"/>
      <c r="AG33" s="90"/>
    </row>
    <row r="34" spans="1:33" s="7" customFormat="1" ht="9.75" customHeight="1" hidden="1">
      <c r="A34" s="19" t="s">
        <v>9</v>
      </c>
      <c r="B34" s="33" t="s">
        <v>13</v>
      </c>
      <c r="C34" s="102"/>
      <c r="D34" s="68"/>
      <c r="E34" s="68"/>
      <c r="F34" s="68"/>
      <c r="G34" s="98"/>
      <c r="H34" s="97"/>
      <c r="I34" s="68"/>
      <c r="J34" s="68"/>
      <c r="K34" s="68"/>
      <c r="L34" s="103"/>
      <c r="M34" s="102"/>
      <c r="N34" s="68"/>
      <c r="O34" s="68"/>
      <c r="P34" s="68"/>
      <c r="Q34" s="98"/>
      <c r="R34" s="97"/>
      <c r="S34" s="68"/>
      <c r="T34" s="68"/>
      <c r="U34" s="68"/>
      <c r="V34" s="103"/>
      <c r="W34" s="97"/>
      <c r="X34" s="68"/>
      <c r="Y34" s="68"/>
      <c r="Z34" s="68"/>
      <c r="AA34" s="68"/>
      <c r="AB34" s="68"/>
      <c r="AC34" s="68"/>
      <c r="AD34" s="68"/>
      <c r="AE34" s="68"/>
      <c r="AF34" s="98"/>
      <c r="AG34" s="99"/>
    </row>
    <row r="35" spans="1:33" s="7" customFormat="1" ht="9.75" customHeight="1" hidden="1">
      <c r="A35" s="19"/>
      <c r="B35" s="33" t="s">
        <v>25</v>
      </c>
      <c r="C35" s="102"/>
      <c r="D35" s="68"/>
      <c r="E35" s="68"/>
      <c r="F35" s="68"/>
      <c r="G35" s="98"/>
      <c r="H35" s="97"/>
      <c r="I35" s="68"/>
      <c r="J35" s="68"/>
      <c r="K35" s="68"/>
      <c r="L35" s="103"/>
      <c r="M35" s="102"/>
      <c r="N35" s="68"/>
      <c r="O35" s="68"/>
      <c r="P35" s="68"/>
      <c r="Q35" s="98"/>
      <c r="R35" s="97"/>
      <c r="S35" s="68"/>
      <c r="T35" s="68"/>
      <c r="U35" s="68"/>
      <c r="V35" s="103"/>
      <c r="W35" s="97"/>
      <c r="X35" s="68"/>
      <c r="Y35" s="68"/>
      <c r="Z35" s="68"/>
      <c r="AA35" s="68"/>
      <c r="AB35" s="68"/>
      <c r="AC35" s="68"/>
      <c r="AD35" s="68"/>
      <c r="AE35" s="68"/>
      <c r="AF35" s="98"/>
      <c r="AG35" s="99"/>
    </row>
    <row r="36" spans="1:33" s="7" customFormat="1" ht="9.75" customHeight="1" hidden="1">
      <c r="A36" s="19" t="s">
        <v>12</v>
      </c>
      <c r="B36" s="33" t="s">
        <v>14</v>
      </c>
      <c r="C36" s="102"/>
      <c r="D36" s="68"/>
      <c r="E36" s="68"/>
      <c r="F36" s="68"/>
      <c r="G36" s="98"/>
      <c r="H36" s="97"/>
      <c r="I36" s="68"/>
      <c r="J36" s="68"/>
      <c r="K36" s="68"/>
      <c r="L36" s="103"/>
      <c r="M36" s="102"/>
      <c r="N36" s="68"/>
      <c r="O36" s="68"/>
      <c r="P36" s="68"/>
      <c r="Q36" s="98"/>
      <c r="R36" s="97"/>
      <c r="S36" s="68"/>
      <c r="T36" s="68"/>
      <c r="U36" s="68"/>
      <c r="V36" s="103"/>
      <c r="W36" s="97"/>
      <c r="X36" s="68"/>
      <c r="Y36" s="68"/>
      <c r="Z36" s="68"/>
      <c r="AA36" s="68"/>
      <c r="AB36" s="68"/>
      <c r="AC36" s="68"/>
      <c r="AD36" s="68"/>
      <c r="AE36" s="68"/>
      <c r="AF36" s="98"/>
      <c r="AG36" s="99"/>
    </row>
    <row r="37" spans="1:33" s="7" customFormat="1" ht="9.75" customHeight="1" hidden="1">
      <c r="A37" s="19"/>
      <c r="B37" s="33" t="s">
        <v>25</v>
      </c>
      <c r="C37" s="102"/>
      <c r="D37" s="68"/>
      <c r="E37" s="68"/>
      <c r="F37" s="68"/>
      <c r="G37" s="98"/>
      <c r="H37" s="97"/>
      <c r="I37" s="68"/>
      <c r="J37" s="68"/>
      <c r="K37" s="68"/>
      <c r="L37" s="103"/>
      <c r="M37" s="102"/>
      <c r="N37" s="68"/>
      <c r="O37" s="68"/>
      <c r="P37" s="68"/>
      <c r="Q37" s="98"/>
      <c r="R37" s="97"/>
      <c r="S37" s="68"/>
      <c r="T37" s="68"/>
      <c r="U37" s="68"/>
      <c r="V37" s="103"/>
      <c r="W37" s="97"/>
      <c r="X37" s="68"/>
      <c r="Y37" s="68"/>
      <c r="Z37" s="68"/>
      <c r="AA37" s="68"/>
      <c r="AB37" s="68"/>
      <c r="AC37" s="68"/>
      <c r="AD37" s="68"/>
      <c r="AE37" s="68"/>
      <c r="AF37" s="98"/>
      <c r="AG37" s="99"/>
    </row>
    <row r="38" spans="1:33" s="7" customFormat="1" ht="9.75" customHeight="1" hidden="1">
      <c r="A38" s="19" t="s">
        <v>16</v>
      </c>
      <c r="B38" s="33"/>
      <c r="C38" s="102"/>
      <c r="D38" s="68"/>
      <c r="E38" s="68"/>
      <c r="F38" s="68"/>
      <c r="G38" s="98"/>
      <c r="H38" s="97"/>
      <c r="I38" s="68"/>
      <c r="J38" s="68"/>
      <c r="K38" s="68"/>
      <c r="L38" s="103"/>
      <c r="M38" s="102"/>
      <c r="N38" s="68"/>
      <c r="O38" s="68"/>
      <c r="P38" s="68"/>
      <c r="Q38" s="98"/>
      <c r="R38" s="97"/>
      <c r="S38" s="68"/>
      <c r="T38" s="68"/>
      <c r="U38" s="68"/>
      <c r="V38" s="103"/>
      <c r="W38" s="97"/>
      <c r="X38" s="68"/>
      <c r="Y38" s="68"/>
      <c r="Z38" s="68"/>
      <c r="AA38" s="68"/>
      <c r="AB38" s="68"/>
      <c r="AC38" s="68"/>
      <c r="AD38" s="68"/>
      <c r="AE38" s="68"/>
      <c r="AF38" s="98"/>
      <c r="AG38" s="99"/>
    </row>
    <row r="39" spans="1:33" s="17" customFormat="1" ht="9.75" customHeight="1">
      <c r="A39" s="164" t="s">
        <v>26</v>
      </c>
      <c r="B39" s="165"/>
      <c r="C39" s="84"/>
      <c r="D39" s="88"/>
      <c r="E39" s="88"/>
      <c r="F39" s="88"/>
      <c r="G39" s="89"/>
      <c r="H39" s="86"/>
      <c r="I39" s="88"/>
      <c r="J39" s="88"/>
      <c r="K39" s="88"/>
      <c r="L39" s="104"/>
      <c r="M39" s="84"/>
      <c r="N39" s="88"/>
      <c r="O39" s="88"/>
      <c r="P39" s="88"/>
      <c r="Q39" s="89"/>
      <c r="R39" s="86"/>
      <c r="S39" s="88"/>
      <c r="T39" s="88"/>
      <c r="U39" s="88"/>
      <c r="V39" s="104"/>
      <c r="W39" s="86"/>
      <c r="X39" s="88"/>
      <c r="Y39" s="88"/>
      <c r="Z39" s="88"/>
      <c r="AA39" s="88"/>
      <c r="AB39" s="88"/>
      <c r="AC39" s="88"/>
      <c r="AD39" s="88"/>
      <c r="AE39" s="88"/>
      <c r="AF39" s="89"/>
      <c r="AG39" s="90"/>
    </row>
    <row r="40" spans="1:33" s="17" customFormat="1" ht="20.25" customHeight="1">
      <c r="A40" s="18"/>
      <c r="B40" s="63" t="s">
        <v>27</v>
      </c>
      <c r="C40" s="84"/>
      <c r="D40" s="88"/>
      <c r="E40" s="88"/>
      <c r="F40" s="88"/>
      <c r="G40" s="89"/>
      <c r="H40" s="86"/>
      <c r="I40" s="88"/>
      <c r="J40" s="88"/>
      <c r="K40" s="88"/>
      <c r="L40" s="104"/>
      <c r="M40" s="84"/>
      <c r="N40" s="88"/>
      <c r="O40" s="88"/>
      <c r="P40" s="88"/>
      <c r="Q40" s="89"/>
      <c r="R40" s="86"/>
      <c r="S40" s="88"/>
      <c r="T40" s="88"/>
      <c r="U40" s="88"/>
      <c r="V40" s="104"/>
      <c r="W40" s="86"/>
      <c r="X40" s="88"/>
      <c r="Y40" s="88"/>
      <c r="Z40" s="88"/>
      <c r="AA40" s="88"/>
      <c r="AB40" s="88"/>
      <c r="AC40" s="88"/>
      <c r="AD40" s="88"/>
      <c r="AE40" s="88"/>
      <c r="AF40" s="89"/>
      <c r="AG40" s="90"/>
    </row>
    <row r="41" spans="1:33" s="7" customFormat="1" ht="9.75" customHeight="1">
      <c r="A41" s="19" t="s">
        <v>9</v>
      </c>
      <c r="B41" s="33" t="s">
        <v>13</v>
      </c>
      <c r="C41" s="102"/>
      <c r="D41" s="68"/>
      <c r="E41" s="68"/>
      <c r="F41" s="68"/>
      <c r="G41" s="98"/>
      <c r="H41" s="97"/>
      <c r="I41" s="68"/>
      <c r="J41" s="68"/>
      <c r="K41" s="68"/>
      <c r="L41" s="103"/>
      <c r="M41" s="102"/>
      <c r="N41" s="68"/>
      <c r="O41" s="68"/>
      <c r="P41" s="68"/>
      <c r="Q41" s="98"/>
      <c r="R41" s="97"/>
      <c r="S41" s="68"/>
      <c r="T41" s="68"/>
      <c r="U41" s="68"/>
      <c r="V41" s="103"/>
      <c r="W41" s="97"/>
      <c r="X41" s="68"/>
      <c r="Y41" s="68"/>
      <c r="Z41" s="68"/>
      <c r="AA41" s="68"/>
      <c r="AB41" s="68"/>
      <c r="AC41" s="68"/>
      <c r="AD41" s="68"/>
      <c r="AE41" s="68"/>
      <c r="AF41" s="98"/>
      <c r="AG41" s="99"/>
    </row>
    <row r="42" spans="1:33" s="7" customFormat="1" ht="9.75" customHeight="1">
      <c r="A42" s="19" t="s">
        <v>12</v>
      </c>
      <c r="B42" s="33" t="s">
        <v>14</v>
      </c>
      <c r="C42" s="102"/>
      <c r="D42" s="68"/>
      <c r="E42" s="68"/>
      <c r="F42" s="68"/>
      <c r="G42" s="98"/>
      <c r="H42" s="97"/>
      <c r="I42" s="68"/>
      <c r="J42" s="68"/>
      <c r="K42" s="68"/>
      <c r="L42" s="103"/>
      <c r="M42" s="102"/>
      <c r="N42" s="68"/>
      <c r="O42" s="68"/>
      <c r="P42" s="68"/>
      <c r="Q42" s="98"/>
      <c r="R42" s="97"/>
      <c r="S42" s="68"/>
      <c r="T42" s="68"/>
      <c r="U42" s="68"/>
      <c r="V42" s="103"/>
      <c r="W42" s="97"/>
      <c r="X42" s="68"/>
      <c r="Y42" s="68"/>
      <c r="Z42" s="68"/>
      <c r="AA42" s="68"/>
      <c r="AB42" s="68"/>
      <c r="AC42" s="68"/>
      <c r="AD42" s="68"/>
      <c r="AE42" s="68"/>
      <c r="AF42" s="98"/>
      <c r="AG42" s="99"/>
    </row>
    <row r="43" spans="1:33" s="7" customFormat="1" ht="11.25" customHeight="1" thickBot="1">
      <c r="A43" s="22" t="s">
        <v>16</v>
      </c>
      <c r="B43" s="64"/>
      <c r="C43" s="106"/>
      <c r="D43" s="107"/>
      <c r="E43" s="107"/>
      <c r="F43" s="107"/>
      <c r="G43" s="108"/>
      <c r="H43" s="109"/>
      <c r="I43" s="107"/>
      <c r="J43" s="107"/>
      <c r="K43" s="107"/>
      <c r="L43" s="110"/>
      <c r="M43" s="106"/>
      <c r="N43" s="107"/>
      <c r="O43" s="107"/>
      <c r="P43" s="107"/>
      <c r="Q43" s="108"/>
      <c r="R43" s="109"/>
      <c r="S43" s="107"/>
      <c r="T43" s="107"/>
      <c r="U43" s="107"/>
      <c r="V43" s="110"/>
      <c r="W43" s="109"/>
      <c r="X43" s="107"/>
      <c r="Y43" s="107"/>
      <c r="Z43" s="107"/>
      <c r="AA43" s="107"/>
      <c r="AB43" s="107"/>
      <c r="AC43" s="107"/>
      <c r="AD43" s="107"/>
      <c r="AE43" s="107"/>
      <c r="AF43" s="108"/>
      <c r="AG43" s="111"/>
    </row>
    <row r="44" ht="2.25" customHeight="1"/>
    <row r="45" spans="1:2" s="7" customFormat="1" ht="9.75" customHeight="1">
      <c r="A45" s="6" t="s">
        <v>37</v>
      </c>
      <c r="B45" s="65" t="s">
        <v>63</v>
      </c>
    </row>
    <row r="46" spans="1:2" s="7" customFormat="1" ht="9.75" customHeight="1">
      <c r="A46" s="6" t="s">
        <v>40</v>
      </c>
      <c r="B46" s="65" t="s">
        <v>54</v>
      </c>
    </row>
    <row r="47" spans="1:2" s="7" customFormat="1" ht="9.75" customHeight="1">
      <c r="A47" s="6" t="s">
        <v>41</v>
      </c>
      <c r="B47" s="65" t="s">
        <v>64</v>
      </c>
    </row>
    <row r="48" spans="1:2" s="7" customFormat="1" ht="9.75" customHeight="1">
      <c r="A48" s="6" t="s">
        <v>65</v>
      </c>
      <c r="B48" s="65" t="s">
        <v>66</v>
      </c>
    </row>
    <row r="49" ht="2.25" customHeight="1"/>
    <row r="50" ht="2.25" customHeight="1"/>
    <row r="51" spans="1:33" s="4" customFormat="1" ht="12.75" customHeight="1">
      <c r="A51" s="24" t="s">
        <v>67</v>
      </c>
      <c r="B51" s="61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</row>
    <row r="52" ht="2.25" customHeight="1" thickBot="1"/>
    <row r="53" spans="1:18" s="7" customFormat="1" ht="10.5">
      <c r="A53" s="137" t="s">
        <v>68</v>
      </c>
      <c r="B53" s="140" t="s">
        <v>69</v>
      </c>
      <c r="C53" s="149" t="s">
        <v>75</v>
      </c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50"/>
    </row>
    <row r="54" spans="1:18" s="7" customFormat="1" ht="10.5">
      <c r="A54" s="138"/>
      <c r="B54" s="141"/>
      <c r="C54" s="146" t="s">
        <v>74</v>
      </c>
      <c r="D54" s="147"/>
      <c r="E54" s="147"/>
      <c r="F54" s="147"/>
      <c r="G54" s="147"/>
      <c r="H54" s="147"/>
      <c r="I54" s="147"/>
      <c r="J54" s="148"/>
      <c r="K54" s="147" t="s">
        <v>76</v>
      </c>
      <c r="L54" s="147"/>
      <c r="M54" s="147"/>
      <c r="N54" s="147"/>
      <c r="O54" s="147"/>
      <c r="P54" s="147"/>
      <c r="Q54" s="147"/>
      <c r="R54" s="148"/>
    </row>
    <row r="55" spans="1:18" s="7" customFormat="1" ht="10.5">
      <c r="A55" s="139"/>
      <c r="B55" s="142"/>
      <c r="C55" s="143" t="s">
        <v>106</v>
      </c>
      <c r="D55" s="144"/>
      <c r="E55" s="144"/>
      <c r="F55" s="145"/>
      <c r="G55" s="151" t="s">
        <v>107</v>
      </c>
      <c r="H55" s="144"/>
      <c r="I55" s="144"/>
      <c r="J55" s="152"/>
      <c r="K55" s="144" t="s">
        <v>106</v>
      </c>
      <c r="L55" s="144"/>
      <c r="M55" s="144"/>
      <c r="N55" s="145"/>
      <c r="O55" s="151" t="s">
        <v>107</v>
      </c>
      <c r="P55" s="144"/>
      <c r="Q55" s="144"/>
      <c r="R55" s="152"/>
    </row>
    <row r="56" spans="1:18" s="7" customFormat="1" ht="12" thickBot="1">
      <c r="A56" s="27"/>
      <c r="B56" s="66"/>
      <c r="C56" s="36" t="s">
        <v>70</v>
      </c>
      <c r="D56" s="37" t="s">
        <v>71</v>
      </c>
      <c r="E56" s="38" t="s">
        <v>72</v>
      </c>
      <c r="F56" s="42" t="s">
        <v>73</v>
      </c>
      <c r="G56" s="41" t="s">
        <v>70</v>
      </c>
      <c r="H56" s="39" t="s">
        <v>71</v>
      </c>
      <c r="I56" s="37" t="s">
        <v>72</v>
      </c>
      <c r="J56" s="40" t="s">
        <v>73</v>
      </c>
      <c r="K56" s="41" t="s">
        <v>70</v>
      </c>
      <c r="L56" s="39" t="s">
        <v>71</v>
      </c>
      <c r="M56" s="38" t="s">
        <v>72</v>
      </c>
      <c r="N56" s="42" t="s">
        <v>73</v>
      </c>
      <c r="O56" s="41" t="s">
        <v>70</v>
      </c>
      <c r="P56" s="39" t="s">
        <v>71</v>
      </c>
      <c r="Q56" s="37" t="s">
        <v>72</v>
      </c>
      <c r="R56" s="40" t="s">
        <v>73</v>
      </c>
    </row>
    <row r="57" spans="1:18" s="7" customFormat="1" ht="33" customHeight="1">
      <c r="A57" s="27" t="s">
        <v>9</v>
      </c>
      <c r="B57" s="46" t="s">
        <v>104</v>
      </c>
      <c r="C57" s="34"/>
      <c r="D57" s="20"/>
      <c r="E57" s="25"/>
      <c r="F57" s="20"/>
      <c r="G57" s="20"/>
      <c r="H57" s="20"/>
      <c r="I57" s="20" t="s">
        <v>105</v>
      </c>
      <c r="J57" s="35"/>
      <c r="K57" s="21"/>
      <c r="L57" s="21"/>
      <c r="M57" s="20"/>
      <c r="N57" s="21"/>
      <c r="O57" s="20"/>
      <c r="P57" s="47"/>
      <c r="Q57" s="68">
        <v>425.4</v>
      </c>
      <c r="R57" s="112">
        <v>3.1</v>
      </c>
    </row>
  </sheetData>
  <sheetProtection/>
  <mergeCells count="21">
    <mergeCell ref="W4:AF4"/>
    <mergeCell ref="AA5:AE5"/>
    <mergeCell ref="AF5:AF6"/>
    <mergeCell ref="W5:Z5"/>
    <mergeCell ref="R4:V5"/>
    <mergeCell ref="AG4:AG6"/>
    <mergeCell ref="A4:A6"/>
    <mergeCell ref="B4:B6"/>
    <mergeCell ref="C4:G5"/>
    <mergeCell ref="H4:L5"/>
    <mergeCell ref="M4:Q5"/>
    <mergeCell ref="A39:B39"/>
    <mergeCell ref="A53:A55"/>
    <mergeCell ref="B53:B55"/>
    <mergeCell ref="C55:F55"/>
    <mergeCell ref="C54:J54"/>
    <mergeCell ref="K54:R54"/>
    <mergeCell ref="C53:R53"/>
    <mergeCell ref="G55:J55"/>
    <mergeCell ref="K55:N55"/>
    <mergeCell ref="O55:R55"/>
  </mergeCells>
  <printOptions/>
  <pageMargins left="0.3937007874015748" right="0.3937007874015748" top="0.6299212598425197" bottom="0.31496062992125984" header="0.1968503937007874" footer="0.1968503937007874"/>
  <pageSetup fitToHeight="1" fitToWidth="1" horizontalDpi="600" verticalDpi="600" orientation="landscape" paperSize="8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SumarokovAI</cp:lastModifiedBy>
  <cp:lastPrinted>2012-08-17T10:27:04Z</cp:lastPrinted>
  <dcterms:created xsi:type="dcterms:W3CDTF">2011-10-26T07:19:04Z</dcterms:created>
  <dcterms:modified xsi:type="dcterms:W3CDTF">2012-08-23T13:32:02Z</dcterms:modified>
  <cp:category/>
  <cp:version/>
  <cp:contentType/>
  <cp:contentStatus/>
</cp:coreProperties>
</file>